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underhill\Box\V Drive\Finance Department\Finance Helpers\Volunteer Expense Report\"/>
    </mc:Choice>
  </mc:AlternateContent>
  <xr:revisionPtr revIDLastSave="0" documentId="13_ncr:1_{03BEDBCC-8B2F-4A13-8AC8-C60BE18CF116}" xr6:coauthVersionLast="36" xr6:coauthVersionMax="36" xr10:uidLastSave="{00000000-0000-0000-0000-000000000000}"/>
  <bookViews>
    <workbookView xWindow="0" yWindow="0" windowWidth="19200" windowHeight="9240" xr2:uid="{00000000-000D-0000-FFFF-FFFF00000000}"/>
  </bookViews>
  <sheets>
    <sheet name="Expense Report" sheetId="1" r:id="rId1"/>
    <sheet name="lists" sheetId="2" state="hidden" r:id="rId2"/>
  </sheets>
  <definedNames>
    <definedName name="_chapter">lists!$G$1:$H$254</definedName>
    <definedName name="_xlnm._FilterDatabase" localSheetId="1" hidden="1">lists!$E$9:$E$15</definedName>
    <definedName name="Advances">'Expense Report'!#REF!</definedName>
    <definedName name="AllData">#REF!</definedName>
    <definedName name="allpurposelist">lists!$E$7:$E$19</definedName>
    <definedName name="BeginDate">'Expense Report'!$L$5</definedName>
    <definedName name="botgfolist">lists!$A$17:$A$73</definedName>
    <definedName name="CHAPTER">lists!$G$3:$H$204</definedName>
    <definedName name="chapter1">lists!$C$27:$C$174</definedName>
    <definedName name="chapterfinal">lists!$C$26:$D$250</definedName>
    <definedName name="chapterlist">lists!$C$27:$C$163</definedName>
    <definedName name="chapters1">lists!$C$27:$C$173</definedName>
    <definedName name="donationlist">lists!$C$2:$C$3</definedName>
    <definedName name="EndDate">'Expense Report'!$L$6</definedName>
    <definedName name="expenselist">lists!$A$9:$A$15</definedName>
    <definedName name="finalchapter1">lists!$G$3:$H$209</definedName>
    <definedName name="gfolist">lists!$A$18:$A$72</definedName>
    <definedName name="MileageRate">'Expense Report'!$N$4</definedName>
    <definedName name="Policies">lists!$J$1:$K$39</definedName>
    <definedName name="policies1">lists!$J$1:$L$37</definedName>
    <definedName name="_xlnm.Print_Area" localSheetId="0">'Expense Report'!$A$1:$M$48</definedName>
    <definedName name="purpose1">lists!$E$3:$E$24</definedName>
    <definedName name="purposelist">lists!$E$9:$E$19</definedName>
    <definedName name="rolelist">lists!$C$20:$C$25</definedName>
    <definedName name="travellist">lists!$E$6:$E$19</definedName>
    <definedName name="travellist1">lists!$E$4:$E$24</definedName>
    <definedName name="typeofexpenselist">lists!$A$2:$A$6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45" i="1" l="1"/>
  <c r="C44" i="1"/>
  <c r="C43" i="1"/>
  <c r="C42" i="1"/>
  <c r="C41" i="1"/>
  <c r="C40" i="1"/>
  <c r="C39" i="1"/>
  <c r="C38" i="1"/>
  <c r="C37" i="1"/>
  <c r="C36" i="1"/>
  <c r="I31" i="1"/>
  <c r="C35" i="1"/>
  <c r="J24" i="1" l="1"/>
  <c r="B36" i="1" l="1"/>
  <c r="B37" i="1"/>
  <c r="B38" i="1"/>
  <c r="B39" i="1"/>
  <c r="B40" i="1"/>
  <c r="B41" i="1"/>
  <c r="B42" i="1"/>
  <c r="B43" i="1"/>
  <c r="B44" i="1"/>
  <c r="B45" i="1"/>
  <c r="F36" i="1"/>
  <c r="F37" i="1"/>
  <c r="F38" i="1"/>
  <c r="F39" i="1"/>
  <c r="F40" i="1"/>
  <c r="F41" i="1"/>
  <c r="F42" i="1"/>
  <c r="F43" i="1"/>
  <c r="F44" i="1"/>
  <c r="F45" i="1"/>
  <c r="F35" i="1"/>
  <c r="J36" i="1" l="1"/>
  <c r="I36" i="1" s="1"/>
  <c r="J37" i="1"/>
  <c r="J38" i="1"/>
  <c r="J39" i="1"/>
  <c r="J40" i="1"/>
  <c r="J41" i="1"/>
  <c r="J42" i="1"/>
  <c r="J43" i="1"/>
  <c r="J44" i="1"/>
  <c r="J45" i="1"/>
  <c r="J35" i="1"/>
  <c r="I35" i="1" s="1"/>
  <c r="L36" i="1"/>
  <c r="L37" i="1"/>
  <c r="L38" i="1"/>
  <c r="L39" i="1"/>
  <c r="L40" i="1"/>
  <c r="L41" i="1"/>
  <c r="L42" i="1"/>
  <c r="L43" i="1"/>
  <c r="L44" i="1"/>
  <c r="L45" i="1"/>
  <c r="L35" i="1"/>
  <c r="D35" i="1" l="1"/>
  <c r="D37" i="1"/>
  <c r="C33" i="1"/>
  <c r="C32" i="1"/>
  <c r="C31" i="1"/>
  <c r="D36" i="1"/>
  <c r="D38" i="1"/>
  <c r="D39" i="1"/>
  <c r="D40" i="1"/>
  <c r="D41" i="1"/>
  <c r="D42" i="1"/>
  <c r="D43" i="1"/>
  <c r="D44" i="1"/>
  <c r="D45" i="1"/>
  <c r="L47" i="1"/>
  <c r="B35" i="1"/>
  <c r="L10" i="1" l="1"/>
  <c r="L46" i="1" l="1"/>
  <c r="I37" i="1" l="1"/>
  <c r="I38" i="1"/>
  <c r="I39" i="1"/>
  <c r="I40" i="1"/>
  <c r="I41" i="1"/>
  <c r="I42" i="1"/>
  <c r="I43" i="1"/>
  <c r="I44" i="1"/>
  <c r="I45" i="1"/>
  <c r="G27" i="1" l="1"/>
  <c r="G28" i="1" s="1"/>
</calcChain>
</file>

<file path=xl/sharedStrings.xml><?xml version="1.0" encoding="utf-8"?>
<sst xmlns="http://schemas.openxmlformats.org/spreadsheetml/2006/main" count="646" uniqueCount="453">
  <si>
    <t>DATE</t>
  </si>
  <si>
    <t>DESCRIPTION</t>
  </si>
  <si>
    <t>NAME</t>
  </si>
  <si>
    <t xml:space="preserve"> </t>
  </si>
  <si>
    <t>ADDRESS</t>
  </si>
  <si>
    <t>(location to send the check)</t>
  </si>
  <si>
    <t>CHAPTER</t>
  </si>
  <si>
    <t>ATTENDEES</t>
  </si>
  <si>
    <t>Office use Only</t>
  </si>
  <si>
    <t>Hotel</t>
  </si>
  <si>
    <t>Yes</t>
  </si>
  <si>
    <t>No</t>
  </si>
  <si>
    <t>Meals</t>
  </si>
  <si>
    <t>Chapter Visit</t>
  </si>
  <si>
    <t>CPLA</t>
  </si>
  <si>
    <t>Leadership Summit</t>
  </si>
  <si>
    <t>RC: NE</t>
  </si>
  <si>
    <t>RC: EGL</t>
  </si>
  <si>
    <t>RC: WGL</t>
  </si>
  <si>
    <t>RC: NC</t>
  </si>
  <si>
    <t>RC: NW</t>
  </si>
  <si>
    <t>RC:MA</t>
  </si>
  <si>
    <t>RC: SE</t>
  </si>
  <si>
    <t>RC: S</t>
  </si>
  <si>
    <t>RC: SC</t>
  </si>
  <si>
    <t>RC: SW</t>
  </si>
  <si>
    <t>DC: 1</t>
  </si>
  <si>
    <t>DC: 2</t>
  </si>
  <si>
    <t>DC: 3</t>
  </si>
  <si>
    <t>DC: 4</t>
  </si>
  <si>
    <t>DC: 5</t>
  </si>
  <si>
    <t>DC: 6</t>
  </si>
  <si>
    <t>DC: 7</t>
  </si>
  <si>
    <t>DC: 8</t>
  </si>
  <si>
    <t>DC: 9</t>
  </si>
  <si>
    <t>DC: 10</t>
  </si>
  <si>
    <t>DC: 11</t>
  </si>
  <si>
    <t>DC: 12</t>
  </si>
  <si>
    <t>DC: 13</t>
  </si>
  <si>
    <t>DC: 14</t>
  </si>
  <si>
    <t>DC: 15</t>
  </si>
  <si>
    <t>DC: 16</t>
  </si>
  <si>
    <t>DC: 17</t>
  </si>
  <si>
    <t>DC: 18</t>
  </si>
  <si>
    <t>DC: 19</t>
  </si>
  <si>
    <t>DC: 20</t>
  </si>
  <si>
    <t>DC: 21</t>
  </si>
  <si>
    <t>DC: 22</t>
  </si>
  <si>
    <t>DC: 23</t>
  </si>
  <si>
    <t>DC: 24</t>
  </si>
  <si>
    <t>DC: 25</t>
  </si>
  <si>
    <t>DC: 26</t>
  </si>
  <si>
    <t>DC: 27</t>
  </si>
  <si>
    <t>DC: 28</t>
  </si>
  <si>
    <t>DC: 29</t>
  </si>
  <si>
    <t>DC: 30</t>
  </si>
  <si>
    <t>DC: 31</t>
  </si>
  <si>
    <t>DC: 32</t>
  </si>
  <si>
    <t>DC: 33</t>
  </si>
  <si>
    <t>DC: 34</t>
  </si>
  <si>
    <t>DC: 35</t>
  </si>
  <si>
    <t>DC: 36</t>
  </si>
  <si>
    <t>DC: 37</t>
  </si>
  <si>
    <t>DC: 38</t>
  </si>
  <si>
    <t>DC: 39</t>
  </si>
  <si>
    <t>DC: 40</t>
  </si>
  <si>
    <t>DC: 41</t>
  </si>
  <si>
    <t>DC: 42</t>
  </si>
  <si>
    <t>DC: 43</t>
  </si>
  <si>
    <t>DC: 44</t>
  </si>
  <si>
    <t>DC: 45</t>
  </si>
  <si>
    <t>Volunteer Recruitment/Training</t>
  </si>
  <si>
    <t>Risk Management</t>
  </si>
  <si>
    <t>DC: 46</t>
  </si>
  <si>
    <t>BoT Member</t>
  </si>
  <si>
    <t>Volunteer Meeting</t>
  </si>
  <si>
    <t>FND Board Meeting</t>
  </si>
  <si>
    <t>FND Board Member</t>
  </si>
  <si>
    <t>Regional Chief</t>
  </si>
  <si>
    <t>District Chief</t>
  </si>
  <si>
    <t>Friend of Beta</t>
  </si>
  <si>
    <t>Alabama</t>
  </si>
  <si>
    <t>American</t>
  </si>
  <si>
    <t>Arizona</t>
  </si>
  <si>
    <t>Arkansas</t>
  </si>
  <si>
    <t>Auburn</t>
  </si>
  <si>
    <t>Baylor</t>
  </si>
  <si>
    <t>Bethany</t>
  </si>
  <si>
    <t>British Columbia</t>
  </si>
  <si>
    <t>Cal Poly</t>
  </si>
  <si>
    <t>Carleton</t>
  </si>
  <si>
    <t>Case Western Reserve</t>
  </si>
  <si>
    <t>Central Florida</t>
  </si>
  <si>
    <t>Central Michigan</t>
  </si>
  <si>
    <t>Centre</t>
  </si>
  <si>
    <t>Chapman</t>
  </si>
  <si>
    <t>Charleston</t>
  </si>
  <si>
    <t>Cincinnati</t>
  </si>
  <si>
    <t>Clemson</t>
  </si>
  <si>
    <t>Colgate</t>
  </si>
  <si>
    <t>Colorado Mines</t>
  </si>
  <si>
    <t>Columbia</t>
  </si>
  <si>
    <t>Connecticut</t>
  </si>
  <si>
    <t>Cornell</t>
  </si>
  <si>
    <t>Creighton</t>
  </si>
  <si>
    <t>Dayton</t>
  </si>
  <si>
    <t>Denison</t>
  </si>
  <si>
    <t>Denver</t>
  </si>
  <si>
    <t>DePauw</t>
  </si>
  <si>
    <t>Drexel</t>
  </si>
  <si>
    <t>East Carolina</t>
  </si>
  <si>
    <t>Eastern Kentucky</t>
  </si>
  <si>
    <t>Eastern Washington</t>
  </si>
  <si>
    <t>Elon</t>
  </si>
  <si>
    <t>Emory</t>
  </si>
  <si>
    <t>Florida</t>
  </si>
  <si>
    <t>Florida International</t>
  </si>
  <si>
    <t>Florida State</t>
  </si>
  <si>
    <t>Furman</t>
  </si>
  <si>
    <t>George Mason</t>
  </si>
  <si>
    <t>George Washington</t>
  </si>
  <si>
    <t>Georgia</t>
  </si>
  <si>
    <t>Georgia Tech</t>
  </si>
  <si>
    <t>High Point</t>
  </si>
  <si>
    <t>Idaho</t>
  </si>
  <si>
    <t>Illinois</t>
  </si>
  <si>
    <t>Indiana</t>
  </si>
  <si>
    <t>Iowa</t>
  </si>
  <si>
    <t>Iowa State</t>
  </si>
  <si>
    <t>John Carroll</t>
  </si>
  <si>
    <t>Johns Hopkins</t>
  </si>
  <si>
    <t>Kansas</t>
  </si>
  <si>
    <t>Kansas State</t>
  </si>
  <si>
    <t>Kentucky</t>
  </si>
  <si>
    <t>Kenyon</t>
  </si>
  <si>
    <t>Kettering A</t>
  </si>
  <si>
    <t>Kettering B</t>
  </si>
  <si>
    <t>Knox</t>
  </si>
  <si>
    <t>Lawrence</t>
  </si>
  <si>
    <t>Louisville</t>
  </si>
  <si>
    <t>Loyola Chicago</t>
  </si>
  <si>
    <t>Loyola Marymount</t>
  </si>
  <si>
    <t>LSU</t>
  </si>
  <si>
    <t>Maine</t>
  </si>
  <si>
    <t>Maryland</t>
  </si>
  <si>
    <t>Miami</t>
  </si>
  <si>
    <t>Miami (Fla.)</t>
  </si>
  <si>
    <t>Michigan</t>
  </si>
  <si>
    <t>Michigan State</t>
  </si>
  <si>
    <t>Minnesota</t>
  </si>
  <si>
    <t>Mississippi</t>
  </si>
  <si>
    <t>Missouri</t>
  </si>
  <si>
    <t>Missouri-Kansas City</t>
  </si>
  <si>
    <t>MIT</t>
  </si>
  <si>
    <t>NC State</t>
  </si>
  <si>
    <t>Nebraska</t>
  </si>
  <si>
    <t>New Jersey</t>
  </si>
  <si>
    <t>North Carolina</t>
  </si>
  <si>
    <t>North Dakota</t>
  </si>
  <si>
    <t>Northeastern</t>
  </si>
  <si>
    <t>Northwestern</t>
  </si>
  <si>
    <t>Nova Southeastern</t>
  </si>
  <si>
    <t>Ohio</t>
  </si>
  <si>
    <t>Ohio State</t>
  </si>
  <si>
    <t>Oklahoma</t>
  </si>
  <si>
    <t>Oklahoma State</t>
  </si>
  <si>
    <t>Pacific</t>
  </si>
  <si>
    <t>Penn State</t>
  </si>
  <si>
    <t>Pennsylvania</t>
  </si>
  <si>
    <t>Pittsburgh</t>
  </si>
  <si>
    <t>Puget Sound</t>
  </si>
  <si>
    <t>Purdue</t>
  </si>
  <si>
    <t>Quinnipiac</t>
  </si>
  <si>
    <t>Rochester</t>
  </si>
  <si>
    <t>Rockhurst</t>
  </si>
  <si>
    <t>Saint Louis</t>
  </si>
  <si>
    <t>San Diego</t>
  </si>
  <si>
    <t>San Jose State</t>
  </si>
  <si>
    <t>SMU</t>
  </si>
  <si>
    <t>South Carolina</t>
  </si>
  <si>
    <t>South Dakota</t>
  </si>
  <si>
    <t>Southern California</t>
  </si>
  <si>
    <t>Southern Illinois</t>
  </si>
  <si>
    <t>St. Lawrence</t>
  </si>
  <si>
    <t>Stevens</t>
  </si>
  <si>
    <t>TCU</t>
  </si>
  <si>
    <t>Tennessee</t>
  </si>
  <si>
    <t>Texas</t>
  </si>
  <si>
    <t>Texas A&amp;M</t>
  </si>
  <si>
    <t>Texas A&amp;M-CC</t>
  </si>
  <si>
    <t>Texas at Arlington</t>
  </si>
  <si>
    <t>Texas Tech</t>
  </si>
  <si>
    <t>Toronto</t>
  </si>
  <si>
    <t>Truman State</t>
  </si>
  <si>
    <t>UC Berkeley</t>
  </si>
  <si>
    <t>UC Davis</t>
  </si>
  <si>
    <t>UC Irvine</t>
  </si>
  <si>
    <t>UC San Diego</t>
  </si>
  <si>
    <t>UCLA</t>
  </si>
  <si>
    <t>Utah</t>
  </si>
  <si>
    <t>Villanova</t>
  </si>
  <si>
    <t>Virginia</t>
  </si>
  <si>
    <t>Virginia Tech</t>
  </si>
  <si>
    <t>Wabash</t>
  </si>
  <si>
    <t>Washington</t>
  </si>
  <si>
    <t>Washington &amp; Jefferson</t>
  </si>
  <si>
    <t>Washington and Lee</t>
  </si>
  <si>
    <t>Washington in St. Louis</t>
  </si>
  <si>
    <t>Washington State</t>
  </si>
  <si>
    <t>Westminster</t>
  </si>
  <si>
    <t>Whitman</t>
  </si>
  <si>
    <t>Wichita State</t>
  </si>
  <si>
    <t>Willamette</t>
  </si>
  <si>
    <t>William &amp; Mary</t>
  </si>
  <si>
    <t>Wisconsin</t>
  </si>
  <si>
    <t>Wisconsin-Oshkosh</t>
  </si>
  <si>
    <t>Wittenberg</t>
  </si>
  <si>
    <t>WPI</t>
  </si>
  <si>
    <t>BoT Meeting-Fall</t>
  </si>
  <si>
    <t>BoT Meeting-Winter</t>
  </si>
  <si>
    <t>Keystone-Southwest</t>
  </si>
  <si>
    <t>Keystone-South Central</t>
  </si>
  <si>
    <t>Keystone-Southeast</t>
  </si>
  <si>
    <t>Keystone-Northeast</t>
  </si>
  <si>
    <t>Keystone-Northwest</t>
  </si>
  <si>
    <t>Keystone-North Central</t>
  </si>
  <si>
    <t>BoT Meeting-Spring</t>
  </si>
  <si>
    <t>Chapter Installations</t>
  </si>
  <si>
    <t>PURPOSE</t>
  </si>
  <si>
    <t>Northeast</t>
  </si>
  <si>
    <t>East Great Lakes</t>
  </si>
  <si>
    <t>West Great Lakes</t>
  </si>
  <si>
    <t>North Central</t>
  </si>
  <si>
    <t>Northwest</t>
  </si>
  <si>
    <t>Southwest</t>
  </si>
  <si>
    <t>South Central</t>
  </si>
  <si>
    <t>South</t>
  </si>
  <si>
    <t>Southeast</t>
  </si>
  <si>
    <t>Mid-Atlantic</t>
  </si>
  <si>
    <t>No Chapter</t>
  </si>
  <si>
    <t>VOLUNTEER ROLE</t>
  </si>
  <si>
    <t>Advisory Board Member</t>
  </si>
  <si>
    <t>Airfare</t>
  </si>
  <si>
    <t>Taxi</t>
  </si>
  <si>
    <t>Parking</t>
  </si>
  <si>
    <t>Car Rental</t>
  </si>
  <si>
    <t>.No Chapter</t>
  </si>
  <si>
    <t>Policies</t>
  </si>
  <si>
    <t>Policies for these expenses can be found in the FAQ document at this link</t>
  </si>
  <si>
    <r>
      <rPr>
        <b/>
        <sz val="10"/>
        <color theme="1"/>
        <rFont val="Calibri"/>
        <family val="2"/>
        <scheme val="minor"/>
      </rPr>
      <t>Travel Reimbursement:</t>
    </r>
    <r>
      <rPr>
        <sz val="10"/>
        <color theme="1"/>
        <rFont val="Calibri"/>
        <family val="2"/>
        <scheme val="minor"/>
      </rPr>
      <t xml:space="preserve"> up to $500 
</t>
    </r>
    <r>
      <rPr>
        <b/>
        <sz val="10"/>
        <color theme="1"/>
        <rFont val="Calibri"/>
        <family val="2"/>
        <scheme val="minor"/>
      </rPr>
      <t xml:space="preserve">
Lodging Provided: </t>
    </r>
    <r>
      <rPr>
        <sz val="10"/>
        <color theme="1"/>
        <rFont val="Calibri"/>
        <family val="2"/>
        <scheme val="minor"/>
      </rPr>
      <t xml:space="preserve">100% cost covered if rooming with another GFO; 50% cost covered for a single room
</t>
    </r>
    <r>
      <rPr>
        <b/>
        <sz val="10"/>
        <color theme="1"/>
        <rFont val="Calibri"/>
        <family val="2"/>
        <scheme val="minor"/>
      </rPr>
      <t>Meals Provided:</t>
    </r>
    <r>
      <rPr>
        <sz val="10"/>
        <color theme="1"/>
        <rFont val="Calibri"/>
        <family val="2"/>
        <scheme val="minor"/>
      </rPr>
      <t xml:space="preserve"> Saturday Lunch and Dinner</t>
    </r>
  </si>
  <si>
    <t>Keystone Policies</t>
  </si>
  <si>
    <t>Convention- Board Meeting</t>
  </si>
  <si>
    <t>Convention- FND Board Meeting</t>
  </si>
  <si>
    <t>Convention-DC</t>
  </si>
  <si>
    <t>Convention-RC</t>
  </si>
  <si>
    <t>CATEGORY</t>
  </si>
  <si>
    <t>DEPARTMENT</t>
  </si>
  <si>
    <t>SESSION</t>
  </si>
  <si>
    <t>PRICE</t>
  </si>
  <si>
    <t>AGAINST</t>
  </si>
  <si>
    <t>General Secretary</t>
  </si>
  <si>
    <t xml:space="preserve">Assistant District Chief </t>
  </si>
  <si>
    <t>EXPENSE REPORT</t>
  </si>
  <si>
    <t>WPI- 303</t>
  </si>
  <si>
    <t>Wittenberg- 133</t>
  </si>
  <si>
    <t>Wisconsin-OshKosh- 274</t>
  </si>
  <si>
    <t>Wisconsin- 146</t>
  </si>
  <si>
    <t>William &amp; Mary- 149</t>
  </si>
  <si>
    <t>Willamette- 214</t>
  </si>
  <si>
    <t>Wichita State- 222</t>
  </si>
  <si>
    <t>Whitman- 202</t>
  </si>
  <si>
    <t>Westminster- 134</t>
  </si>
  <si>
    <t>West Great Lakes- 911</t>
  </si>
  <si>
    <t>Washington State- 204</t>
  </si>
  <si>
    <t>Washington in St. Louis- 139</t>
  </si>
  <si>
    <t>Washington and Lee- 123</t>
  </si>
  <si>
    <t>Washington &amp; Jefferson- 106</t>
  </si>
  <si>
    <t>Washington- 186</t>
  </si>
  <si>
    <t>Wabash- 112</t>
  </si>
  <si>
    <t>Virginia Tech- 151</t>
  </si>
  <si>
    <t>Virginia- 122</t>
  </si>
  <si>
    <t>Villanova- 273</t>
  </si>
  <si>
    <t>Utah- 197</t>
  </si>
  <si>
    <t>UCLA- 209</t>
  </si>
  <si>
    <t>UC San Diego- 271</t>
  </si>
  <si>
    <t>UC Irvine- 237</t>
  </si>
  <si>
    <t>UC Davis- 365</t>
  </si>
  <si>
    <t>UC Berkeley- 154</t>
  </si>
  <si>
    <t>Truman State- 282</t>
  </si>
  <si>
    <t>Toronto- 191</t>
  </si>
  <si>
    <t>Texas Tech- 231</t>
  </si>
  <si>
    <t>Texas at Arlington- 236</t>
  </si>
  <si>
    <t>Texas A&amp;M-CC- 286</t>
  </si>
  <si>
    <t>Texas A&amp;M- 251</t>
  </si>
  <si>
    <t>Texas- 169</t>
  </si>
  <si>
    <t>Tennessee- 229</t>
  </si>
  <si>
    <t>TCU- 298</t>
  </si>
  <si>
    <t>Stevens- 159</t>
  </si>
  <si>
    <t>St. Lawrence- 160</t>
  </si>
  <si>
    <t>Southwest- 908</t>
  </si>
  <si>
    <t>Southern Illinois- 283</t>
  </si>
  <si>
    <t>Southern California- 215</t>
  </si>
  <si>
    <t>Southeast- 907</t>
  </si>
  <si>
    <t>South Dakota- 196</t>
  </si>
  <si>
    <t>South Central- 906</t>
  </si>
  <si>
    <t>South Carolina- 125</t>
  </si>
  <si>
    <t>South- 912</t>
  </si>
  <si>
    <t>SMU- 219</t>
  </si>
  <si>
    <t>San Jose State- 275</t>
  </si>
  <si>
    <t>San Diego- 292</t>
  </si>
  <si>
    <t>Saint Louis- 288</t>
  </si>
  <si>
    <t>Rockhurst- 369</t>
  </si>
  <si>
    <t>Rochester- 366</t>
  </si>
  <si>
    <t>Quinnipiac- 362</t>
  </si>
  <si>
    <t>Purdue- 188</t>
  </si>
  <si>
    <t>Puget Sound- 223</t>
  </si>
  <si>
    <t>Pittsburgh- 361</t>
  </si>
  <si>
    <t>Pennsylvania- 162</t>
  </si>
  <si>
    <t>Penn State- 171</t>
  </si>
  <si>
    <t>Pacific- 299</t>
  </si>
  <si>
    <t>Oklahoma State- 207</t>
  </si>
  <si>
    <t>Oklahoma- 192</t>
  </si>
  <si>
    <t>Ohio State- 168</t>
  </si>
  <si>
    <t>Ohio- 104</t>
  </si>
  <si>
    <t>Nova Southeastern- 280</t>
  </si>
  <si>
    <t>Northwestern- 147</t>
  </si>
  <si>
    <t>Northwest- 905</t>
  </si>
  <si>
    <t>Northeastern- 294</t>
  </si>
  <si>
    <t>Northeast- 904</t>
  </si>
  <si>
    <t>North Dakota- 206</t>
  </si>
  <si>
    <t>North Central- 903</t>
  </si>
  <si>
    <t>North Carolina- 117</t>
  </si>
  <si>
    <t>New Jersey- 370</t>
  </si>
  <si>
    <t>Nebraska- 170</t>
  </si>
  <si>
    <t>NC State- 364</t>
  </si>
  <si>
    <t>MIT- 198</t>
  </si>
  <si>
    <t>Missouri-Kansas City- 257</t>
  </si>
  <si>
    <t>Missouri- 179</t>
  </si>
  <si>
    <t>Mississippi- 156</t>
  </si>
  <si>
    <t>Minnesota- 177</t>
  </si>
  <si>
    <t>Mid-Atlantic- 902</t>
  </si>
  <si>
    <t>Michigan State- 218</t>
  </si>
  <si>
    <t>Michigan- 111</t>
  </si>
  <si>
    <t>Miami (Fla)- 356</t>
  </si>
  <si>
    <t>Miami- 101</t>
  </si>
  <si>
    <t>Maryland- 244</t>
  </si>
  <si>
    <t>Maine- 161</t>
  </si>
  <si>
    <t>LSU- 367</t>
  </si>
  <si>
    <t>Loyola Marymount- 293</t>
  </si>
  <si>
    <t>Loyola Chicago- 371</t>
  </si>
  <si>
    <t>Louisville- 233</t>
  </si>
  <si>
    <t>Lawrence- 212</t>
  </si>
  <si>
    <t>Knox- 121</t>
  </si>
  <si>
    <t>Kettering B- 291</t>
  </si>
  <si>
    <t>Kettering A- 284</t>
  </si>
  <si>
    <t>Kenyon- 155</t>
  </si>
  <si>
    <t>Kentucky- 259</t>
  </si>
  <si>
    <t>Kansas State- 201</t>
  </si>
  <si>
    <t>Kansas- 143</t>
  </si>
  <si>
    <t>Johns Hopkins- 152</t>
  </si>
  <si>
    <t>John Carroll- 359</t>
  </si>
  <si>
    <t>Iowa State- 190</t>
  </si>
  <si>
    <t>Iowa- 132</t>
  </si>
  <si>
    <t>Indiana- 110</t>
  </si>
  <si>
    <t>Illinois- 187</t>
  </si>
  <si>
    <t>Idaho- 199</t>
  </si>
  <si>
    <t>High Point- 302</t>
  </si>
  <si>
    <t>Georgia Tech- 203</t>
  </si>
  <si>
    <t>Georgia- 250</t>
  </si>
  <si>
    <t>George Washington- 281</t>
  </si>
  <si>
    <t>George Mason- 255</t>
  </si>
  <si>
    <t>Furman- 279</t>
  </si>
  <si>
    <t>Florida State- 230</t>
  </si>
  <si>
    <t>Florida International- 355</t>
  </si>
  <si>
    <t>Florida- 210</t>
  </si>
  <si>
    <t>Emory- 216</t>
  </si>
  <si>
    <t>Elon- 368</t>
  </si>
  <si>
    <t>Eastern Washington- 268</t>
  </si>
  <si>
    <t>Eastern Kentucky- 234</t>
  </si>
  <si>
    <t>East Great Lakes- 901</t>
  </si>
  <si>
    <t>East Carolina- 245</t>
  </si>
  <si>
    <t>Drexel- 360</t>
  </si>
  <si>
    <t>DePauw- 109</t>
  </si>
  <si>
    <t>Denver- 175</t>
  </si>
  <si>
    <t>Denison- 137</t>
  </si>
  <si>
    <t>Dayton- 357</t>
  </si>
  <si>
    <t>Creighton- 297</t>
  </si>
  <si>
    <t>Cornell- 158</t>
  </si>
  <si>
    <t>Connecticut- 289</t>
  </si>
  <si>
    <t>Columbia- 165</t>
  </si>
  <si>
    <t>Colorado Mines- 185</t>
  </si>
  <si>
    <t>Colgate- 163</t>
  </si>
  <si>
    <t>Clemson- 232</t>
  </si>
  <si>
    <t>Cincinnati- 102</t>
  </si>
  <si>
    <t>Charleston- 301</t>
  </si>
  <si>
    <t>Chapman- 296</t>
  </si>
  <si>
    <t>Centre- 114</t>
  </si>
  <si>
    <t>Central Michigan- 247</t>
  </si>
  <si>
    <t>Central Florida- 290</t>
  </si>
  <si>
    <t>Case Western Reserve- 242</t>
  </si>
  <si>
    <t>Carleton- 262</t>
  </si>
  <si>
    <t>Cal Poly- 248</t>
  </si>
  <si>
    <t>British Columbia- 211</t>
  </si>
  <si>
    <t>Bethany- 128</t>
  </si>
  <si>
    <t>Baylor- 243</t>
  </si>
  <si>
    <t>Auburn- 227</t>
  </si>
  <si>
    <t>Arkansas- 300</t>
  </si>
  <si>
    <t>Arizona- 221</t>
  </si>
  <si>
    <t>American- 363</t>
  </si>
  <si>
    <t>Alabama- 226</t>
  </si>
  <si>
    <t>.No Chapter- 000</t>
  </si>
  <si>
    <t>Misc.-Supplies</t>
  </si>
  <si>
    <t>Chapter Visit- Risk Management</t>
  </si>
  <si>
    <t>Chapter Visit- Volunteer Meeting</t>
  </si>
  <si>
    <t>Chapter Visit- Volunteer Recruitment/Training</t>
  </si>
  <si>
    <t>-Any GFO traveling to a chapter to conduct fraternity business can be reimbursed for mileage at $.040/mile
-Any airfare or hotel expense must be approved prior to the chapter visit by a Director of Chapter Operations in order to qualify for reimbursement</t>
  </si>
  <si>
    <t>Please attach all receipts before submission.                   Screenshots/photos from your phone are welcomed!</t>
  </si>
  <si>
    <t xml:space="preserve">           Submit This Form To:</t>
  </si>
  <si>
    <t>NAME:</t>
  </si>
  <si>
    <t>ADDRESS:</t>
  </si>
  <si>
    <t>DOLLAR AMOUNT</t>
  </si>
  <si>
    <t>Mileage (.40 per mile)</t>
  </si>
  <si>
    <t>Would you like to donate all or a portion of this reimbursement  as a tax deductible gift to the Beta Leadership Fund?</t>
  </si>
  <si>
    <t>Total Reimbursed:</t>
  </si>
  <si>
    <t>Total Donated:</t>
  </si>
  <si>
    <t>Initials of Approver:</t>
  </si>
  <si>
    <t>GROUP</t>
  </si>
  <si>
    <t>EXPENSE TYPE</t>
  </si>
  <si>
    <t>Board of Trustees</t>
  </si>
  <si>
    <t>Foundation Board</t>
  </si>
  <si>
    <t>Arizona State</t>
  </si>
  <si>
    <t>Butler</t>
  </si>
  <si>
    <t>Delaware</t>
  </si>
  <si>
    <t>Oregon State</t>
  </si>
  <si>
    <t>Sacred Heart</t>
  </si>
  <si>
    <t>Houston</t>
  </si>
  <si>
    <t>Sacred Heart- 373</t>
  </si>
  <si>
    <t>Arizona State- 238</t>
  </si>
  <si>
    <t>Oregon State- 208</t>
  </si>
  <si>
    <t>Houston- 239</t>
  </si>
  <si>
    <t>Butler- 153</t>
  </si>
  <si>
    <t>Delaware- 372</t>
  </si>
  <si>
    <t xml:space="preserve">                                                                                    TOTAL:</t>
  </si>
  <si>
    <t>Colorado</t>
  </si>
  <si>
    <t>Colorado - 185</t>
  </si>
  <si>
    <t>Florida Gulf Coast</t>
  </si>
  <si>
    <t>Florida Gulf Coast - 375</t>
  </si>
  <si>
    <t>James Madison</t>
  </si>
  <si>
    <t>James Madison - 376</t>
  </si>
  <si>
    <t>New Mexico</t>
  </si>
  <si>
    <t>New Mexico - 377</t>
  </si>
  <si>
    <t>GFHC</t>
  </si>
  <si>
    <t>GFHC Meeting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</si>
</sst>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8" formatCode="&quot;$&quot;#,##0.00_);[Red]\(&quot;$&quot;#,##0.00\)"/>
    <numFmt numFmtId="164" formatCode="&quot;$&quot;#,##0.00&quot;/mile&quot;"/>
    <numFmt numFmtId="165" formatCode="&quot;$&quot;#,##0.00&quot;/day&quot;"/>
    <numFmt numFmtId="166" formatCode="&quot;$&quot;#,##0.00&quot;/night&quot;"/>
  </numFmts>
  <fonts count="29" x14ac:knownFonts="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4" tint="-0.499984740745262"/>
      <name val="Calibri"/>
      <family val="2"/>
      <scheme val="minor"/>
    </font>
    <font>
      <sz val="10"/>
      <color theme="4"/>
      <name val="Calibri"/>
      <family val="2"/>
      <scheme val="minor"/>
    </font>
    <font>
      <u/>
      <sz val="10"/>
      <color theme="4"/>
      <name val="Calibri"/>
      <family val="2"/>
      <scheme val="minor"/>
    </font>
    <font>
      <sz val="10"/>
      <color theme="3" tint="0.24994659260841701"/>
      <name val="Cambria"/>
      <family val="2"/>
      <scheme val="major"/>
    </font>
    <font>
      <sz val="11"/>
      <color theme="3"/>
      <name val="Cambria"/>
      <family val="2"/>
      <scheme val="major"/>
    </font>
    <font>
      <sz val="22"/>
      <color theme="3"/>
      <name val="Cambria"/>
      <family val="2"/>
      <scheme val="major"/>
    </font>
    <font>
      <sz val="10"/>
      <color theme="3"/>
      <name val="Cambria"/>
      <family val="1"/>
      <scheme val="major"/>
    </font>
    <font>
      <sz val="10"/>
      <color theme="3"/>
      <name val="Calibri"/>
      <family val="2"/>
      <scheme val="minor"/>
    </font>
    <font>
      <b/>
      <sz val="10"/>
      <color theme="0"/>
      <name val="Cambria"/>
      <family val="2"/>
      <scheme val="maj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8"/>
      <color theme="4" tint="-0.499984740745262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1"/>
      <name val="Cambria"/>
      <family val="1"/>
      <scheme val="major"/>
    </font>
    <font>
      <sz val="12"/>
      <color theme="3"/>
      <name val="Cambria"/>
      <family val="1"/>
      <scheme val="major"/>
    </font>
    <font>
      <sz val="20"/>
      <color theme="4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1" tint="0.499984740745262"/>
        <bgColor theme="5"/>
      </patternFill>
    </fill>
    <fill>
      <patternFill patternType="solid">
        <fgColor theme="0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2" tint="-0.49998474074526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1" tint="0.34998626667073579"/>
      </right>
      <top style="thin">
        <color theme="0" tint="-0.499984740745262"/>
      </top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0" tint="-0.499984740745262"/>
      </top>
      <bottom/>
      <diagonal/>
    </border>
    <border>
      <left style="thin">
        <color theme="1" tint="0.34998626667073579"/>
      </left>
      <right/>
      <top style="thin">
        <color theme="0" tint="-0.499984740745262"/>
      </top>
      <bottom/>
      <diagonal/>
    </border>
    <border>
      <left/>
      <right style="thin">
        <color theme="1" tint="0.34998626667073579"/>
      </right>
      <top style="thin">
        <color theme="0" tint="-0.499984740745262"/>
      </top>
      <bottom/>
      <diagonal/>
    </border>
    <border>
      <left style="thin">
        <color theme="1" tint="0.34998626667073579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34998626667073579"/>
      </left>
      <right/>
      <top style="thin">
        <color theme="0" tint="-0.499984740745262"/>
      </top>
      <bottom style="thin">
        <color indexed="64"/>
      </bottom>
      <diagonal/>
    </border>
    <border>
      <left/>
      <right style="thin">
        <color theme="1" tint="0.34998626667073579"/>
      </right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1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12" fillId="0" borderId="0" applyNumberFormat="0" applyFill="0" applyBorder="0" applyProtection="0">
      <alignment horizontal="left"/>
    </xf>
    <xf numFmtId="0" fontId="13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11" fillId="0" borderId="0" xfId="1" applyAlignment="1" applyProtection="1">
      <alignment horizontal="left" indent="1"/>
      <protection locked="0"/>
    </xf>
    <xf numFmtId="0" fontId="11" fillId="0" borderId="0" xfId="1" applyAlignment="1" applyProtection="1">
      <protection locked="0"/>
    </xf>
    <xf numFmtId="0" fontId="0" fillId="0" borderId="0" xfId="0" applyProtection="1">
      <alignment vertical="center"/>
      <protection locked="0"/>
    </xf>
    <xf numFmtId="0" fontId="12" fillId="0" borderId="0" xfId="4" applyBorder="1" applyAlignment="1" applyProtection="1">
      <alignment vertical="center"/>
      <protection locked="0"/>
    </xf>
    <xf numFmtId="0" fontId="13" fillId="0" borderId="0" xfId="0" applyFont="1" applyAlignment="1" applyProtection="1">
      <alignment horizontal="left" vertical="top"/>
      <protection locked="0"/>
    </xf>
    <xf numFmtId="0" fontId="5" fillId="0" borderId="0" xfId="0" applyFont="1" applyProtection="1">
      <alignment vertical="center"/>
      <protection locked="0"/>
    </xf>
    <xf numFmtId="0" fontId="0" fillId="0" borderId="0" xfId="0" applyBorder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13" fillId="0" borderId="0" xfId="5" applyBorder="1" applyAlignment="1" applyProtection="1">
      <alignment horizontal="left" vertical="center" indent="1"/>
      <protection locked="0"/>
    </xf>
    <xf numFmtId="0" fontId="12" fillId="0" borderId="0" xfId="4" applyBorder="1" applyAlignment="1" applyProtection="1">
      <alignment horizontal="left" vertical="center"/>
      <protection locked="0"/>
    </xf>
    <xf numFmtId="164" fontId="13" fillId="0" borderId="0" xfId="5" applyNumberFormat="1" applyBorder="1" applyAlignment="1" applyProtection="1">
      <alignment horizontal="left" vertical="center" indent="1"/>
      <protection locked="0"/>
    </xf>
    <xf numFmtId="14" fontId="13" fillId="0" borderId="0" xfId="5" applyNumberFormat="1" applyBorder="1" applyAlignment="1" applyProtection="1">
      <alignment horizontal="left" vertical="center" indent="1"/>
      <protection locked="0"/>
    </xf>
    <xf numFmtId="165" fontId="13" fillId="0" borderId="0" xfId="5" applyNumberFormat="1" applyBorder="1" applyAlignment="1" applyProtection="1">
      <alignment horizontal="left" vertical="center" indent="1"/>
      <protection locked="0"/>
    </xf>
    <xf numFmtId="0" fontId="5" fillId="0" borderId="0" xfId="0" applyFont="1" applyAlignment="1" applyProtection="1">
      <alignment vertical="center"/>
      <protection locked="0"/>
    </xf>
    <xf numFmtId="166" fontId="13" fillId="0" borderId="0" xfId="5" applyNumberFormat="1" applyBorder="1" applyAlignment="1" applyProtection="1">
      <alignment horizontal="left" vertical="center" indent="1"/>
      <protection locked="0"/>
    </xf>
    <xf numFmtId="0" fontId="0" fillId="0" borderId="0" xfId="0" applyAlignment="1" applyProtection="1">
      <alignment vertical="center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15" fillId="0" borderId="0" xfId="0" applyFont="1" applyProtection="1">
      <alignment vertical="center"/>
      <protection locked="0"/>
    </xf>
    <xf numFmtId="0" fontId="17" fillId="0" borderId="1" xfId="0" applyFont="1" applyFill="1" applyBorder="1" applyAlignment="1" applyProtection="1">
      <alignment horizontal="center" vertical="top" wrapText="1"/>
      <protection locked="0"/>
    </xf>
    <xf numFmtId="0" fontId="7" fillId="0" borderId="0" xfId="2" applyAlignment="1">
      <alignment vertical="center"/>
    </xf>
    <xf numFmtId="0" fontId="0" fillId="0" borderId="0" xfId="0" applyAlignment="1">
      <alignment vertical="center" wrapText="1"/>
    </xf>
    <xf numFmtId="0" fontId="0" fillId="0" borderId="0" xfId="0" quotePrefix="1" applyAlignment="1">
      <alignment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14" fillId="2" borderId="2" xfId="0" applyFont="1" applyFill="1" applyBorder="1" applyAlignment="1" applyProtection="1">
      <alignment horizontal="center" vertical="center"/>
    </xf>
    <xf numFmtId="0" fontId="14" fillId="2" borderId="3" xfId="0" applyFont="1" applyFill="1" applyBorder="1" applyAlignment="1" applyProtection="1">
      <alignment horizontal="center" vertical="center"/>
    </xf>
    <xf numFmtId="0" fontId="14" fillId="2" borderId="6" xfId="0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0" fontId="0" fillId="4" borderId="8" xfId="0" applyFill="1" applyBorder="1" applyAlignment="1" applyProtection="1">
      <alignment vertical="top"/>
    </xf>
    <xf numFmtId="0" fontId="0" fillId="4" borderId="18" xfId="0" applyFill="1" applyBorder="1" applyAlignment="1" applyProtection="1">
      <alignment vertical="top"/>
    </xf>
    <xf numFmtId="0" fontId="16" fillId="4" borderId="19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12" fillId="0" borderId="0" xfId="1" applyFont="1" applyAlignment="1" applyProtection="1">
      <alignment horizontal="center" vertical="center" wrapText="1"/>
      <protection locked="0"/>
    </xf>
    <xf numFmtId="0" fontId="16" fillId="3" borderId="1" xfId="0" applyFont="1" applyFill="1" applyBorder="1" applyAlignment="1" applyProtection="1">
      <alignment vertical="center"/>
      <protection locked="0"/>
    </xf>
    <xf numFmtId="0" fontId="5" fillId="4" borderId="13" xfId="0" applyFont="1" applyFill="1" applyBorder="1" applyAlignment="1" applyProtection="1">
      <alignment horizontal="center" vertical="center"/>
    </xf>
    <xf numFmtId="0" fontId="0" fillId="4" borderId="1" xfId="0" applyFill="1" applyBorder="1" applyProtection="1">
      <alignment vertical="center"/>
      <protection locked="0"/>
    </xf>
    <xf numFmtId="14" fontId="4" fillId="0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3" xfId="0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14" fontId="5" fillId="0" borderId="0" xfId="0" applyNumberFormat="1" applyFont="1" applyFill="1" applyBorder="1" applyAlignment="1" applyProtection="1">
      <alignment horizontal="center" vertical="center"/>
    </xf>
    <xf numFmtId="0" fontId="0" fillId="0" borderId="0" xfId="0" applyFill="1" applyBorder="1" applyProtection="1">
      <alignment vertical="center"/>
    </xf>
    <xf numFmtId="0" fontId="0" fillId="0" borderId="0" xfId="0" applyFill="1" applyBorder="1" applyProtection="1">
      <alignment vertical="center"/>
      <protection locked="0"/>
    </xf>
    <xf numFmtId="0" fontId="0" fillId="4" borderId="1" xfId="0" applyFill="1" applyBorder="1" applyAlignment="1" applyProtection="1">
      <alignment horizontal="center" vertical="center"/>
    </xf>
    <xf numFmtId="0" fontId="0" fillId="4" borderId="19" xfId="0" applyFill="1" applyBorder="1" applyAlignment="1" applyProtection="1">
      <alignment horizontal="center" vertical="center"/>
    </xf>
    <xf numFmtId="0" fontId="25" fillId="0" borderId="0" xfId="0" applyFont="1" applyFill="1" applyBorder="1" applyAlignment="1" applyProtection="1">
      <alignment vertical="center"/>
    </xf>
    <xf numFmtId="0" fontId="27" fillId="4" borderId="7" xfId="0" applyFont="1" applyFill="1" applyBorder="1" applyAlignment="1" applyProtection="1">
      <alignment horizontal="center" vertical="top"/>
    </xf>
    <xf numFmtId="0" fontId="27" fillId="4" borderId="8" xfId="0" applyFont="1" applyFill="1" applyBorder="1" applyAlignment="1" applyProtection="1">
      <alignment vertical="top"/>
    </xf>
    <xf numFmtId="0" fontId="27" fillId="4" borderId="16" xfId="0" applyFont="1" applyFill="1" applyBorder="1" applyAlignment="1" applyProtection="1">
      <alignment horizontal="center" vertical="top"/>
    </xf>
    <xf numFmtId="0" fontId="27" fillId="4" borderId="10" xfId="0" applyFont="1" applyFill="1" applyBorder="1" applyAlignment="1" applyProtection="1">
      <alignment horizontal="center" vertical="top"/>
    </xf>
    <xf numFmtId="0" fontId="27" fillId="4" borderId="0" xfId="0" applyFont="1" applyFill="1" applyBorder="1" applyAlignment="1" applyProtection="1">
      <alignment vertical="top"/>
    </xf>
    <xf numFmtId="0" fontId="0" fillId="4" borderId="0" xfId="0" applyFill="1" applyBorder="1" applyAlignment="1" applyProtection="1">
      <alignment vertical="top"/>
    </xf>
    <xf numFmtId="0" fontId="27" fillId="4" borderId="18" xfId="0" applyFont="1" applyFill="1" applyBorder="1" applyAlignment="1" applyProtection="1">
      <alignment vertical="top"/>
    </xf>
    <xf numFmtId="0" fontId="19" fillId="0" borderId="1" xfId="0" applyFont="1" applyFill="1" applyBorder="1" applyAlignment="1" applyProtection="1">
      <alignment horizontal="center" vertical="center" wrapText="1"/>
      <protection locked="0"/>
    </xf>
    <xf numFmtId="0" fontId="19" fillId="0" borderId="1" xfId="0" applyFont="1" applyFill="1" applyBorder="1" applyAlignment="1" applyProtection="1">
      <alignment horizontal="center" vertical="center"/>
      <protection locked="0"/>
    </xf>
    <xf numFmtId="8" fontId="19" fillId="0" borderId="1" xfId="0" applyNumberFormat="1" applyFont="1" applyFill="1" applyBorder="1" applyAlignment="1" applyProtection="1">
      <alignment horizontal="center" vertical="center"/>
      <protection locked="0"/>
    </xf>
    <xf numFmtId="14" fontId="5" fillId="4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8" fillId="4" borderId="1" xfId="0" applyFont="1" applyFill="1" applyBorder="1" applyAlignment="1" applyProtection="1">
      <alignment horizontal="center" vertical="center"/>
    </xf>
    <xf numFmtId="8" fontId="6" fillId="4" borderId="0" xfId="0" applyNumberFormat="1" applyFont="1" applyFill="1" applyBorder="1" applyAlignment="1" applyProtection="1">
      <alignment vertical="top"/>
    </xf>
    <xf numFmtId="0" fontId="20" fillId="0" borderId="12" xfId="0" applyFont="1" applyFill="1" applyBorder="1" applyAlignment="1" applyProtection="1">
      <alignment horizontal="center" vertical="center" wrapText="1"/>
      <protection locked="0"/>
    </xf>
    <xf numFmtId="0" fontId="20" fillId="0" borderId="13" xfId="0" applyFont="1" applyFill="1" applyBorder="1" applyAlignment="1" applyProtection="1">
      <alignment horizontal="center" vertical="center" wrapText="1"/>
      <protection locked="0"/>
    </xf>
    <xf numFmtId="0" fontId="14" fillId="2" borderId="4" xfId="0" applyFont="1" applyFill="1" applyBorder="1" applyAlignment="1" applyProtection="1">
      <alignment horizontal="center" vertical="center" wrapText="1"/>
    </xf>
    <xf numFmtId="0" fontId="14" fillId="2" borderId="5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16" fillId="4" borderId="12" xfId="0" applyFont="1" applyFill="1" applyBorder="1" applyAlignment="1" applyProtection="1">
      <alignment horizontal="center" vertical="center"/>
    </xf>
    <xf numFmtId="0" fontId="16" fillId="4" borderId="20" xfId="0" applyFont="1" applyFill="1" applyBorder="1" applyAlignment="1" applyProtection="1">
      <alignment horizontal="center" vertical="center"/>
    </xf>
    <xf numFmtId="0" fontId="16" fillId="4" borderId="13" xfId="0" applyFont="1" applyFill="1" applyBorder="1" applyAlignment="1" applyProtection="1">
      <alignment horizontal="center" vertical="center"/>
    </xf>
    <xf numFmtId="0" fontId="16" fillId="3" borderId="12" xfId="0" applyFont="1" applyFill="1" applyBorder="1" applyAlignment="1" applyProtection="1">
      <alignment horizontal="center" vertical="center" wrapText="1"/>
      <protection locked="0"/>
    </xf>
    <xf numFmtId="0" fontId="16" fillId="3" borderId="13" xfId="0" applyFont="1" applyFill="1" applyBorder="1" applyAlignment="1" applyProtection="1">
      <alignment horizontal="center" vertical="center" wrapText="1"/>
      <protection locked="0"/>
    </xf>
    <xf numFmtId="0" fontId="21" fillId="0" borderId="0" xfId="1" applyFont="1" applyAlignment="1" applyProtection="1">
      <alignment horizontal="left" vertical="center" wrapText="1"/>
      <protection locked="0"/>
    </xf>
    <xf numFmtId="0" fontId="15" fillId="4" borderId="1" xfId="0" applyFont="1" applyFill="1" applyBorder="1" applyAlignment="1" applyProtection="1">
      <alignment horizontal="center" vertical="center" wrapText="1"/>
    </xf>
    <xf numFmtId="0" fontId="13" fillId="0" borderId="19" xfId="5" applyFill="1" applyBorder="1" applyAlignment="1" applyProtection="1">
      <alignment horizontal="center" vertical="center"/>
      <protection locked="0"/>
    </xf>
    <xf numFmtId="0" fontId="13" fillId="0" borderId="1" xfId="5" applyFill="1" applyBorder="1" applyAlignment="1" applyProtection="1">
      <alignment horizontal="center" vertical="center"/>
      <protection locked="0"/>
    </xf>
    <xf numFmtId="0" fontId="7" fillId="0" borderId="1" xfId="2" applyFill="1" applyBorder="1" applyAlignment="1" applyProtection="1">
      <alignment horizontal="center" vertical="center"/>
      <protection locked="0"/>
    </xf>
    <xf numFmtId="0" fontId="13" fillId="0" borderId="0" xfId="5" applyFill="1" applyBorder="1" applyAlignment="1" applyProtection="1">
      <alignment horizontal="center" vertical="center"/>
      <protection locked="0"/>
    </xf>
    <xf numFmtId="0" fontId="11" fillId="0" borderId="0" xfId="1" applyAlignment="1" applyProtection="1">
      <alignment horizontal="center"/>
      <protection locked="0"/>
    </xf>
    <xf numFmtId="0" fontId="12" fillId="0" borderId="0" xfId="4" applyBorder="1" applyAlignment="1" applyProtection="1">
      <alignment horizontal="center" vertical="top" wrapText="1"/>
      <protection locked="0"/>
    </xf>
    <xf numFmtId="0" fontId="5" fillId="4" borderId="12" xfId="0" applyFont="1" applyFill="1" applyBorder="1" applyAlignment="1" applyProtection="1">
      <alignment horizontal="center" vertical="center"/>
    </xf>
    <xf numFmtId="0" fontId="5" fillId="4" borderId="20" xfId="0" applyFont="1" applyFill="1" applyBorder="1" applyAlignment="1" applyProtection="1">
      <alignment horizontal="center" vertical="center"/>
    </xf>
    <xf numFmtId="0" fontId="5" fillId="4" borderId="13" xfId="0" applyFont="1" applyFill="1" applyBorder="1" applyAlignment="1" applyProtection="1">
      <alignment horizontal="center" vertical="center"/>
    </xf>
    <xf numFmtId="0" fontId="18" fillId="5" borderId="0" xfId="0" applyFont="1" applyFill="1" applyAlignment="1" applyProtection="1">
      <alignment horizontal="center" vertical="center"/>
    </xf>
    <xf numFmtId="0" fontId="22" fillId="4" borderId="7" xfId="2" applyFont="1" applyFill="1" applyBorder="1" applyAlignment="1" applyProtection="1">
      <alignment horizontal="center" vertical="center" wrapText="1"/>
      <protection locked="0"/>
    </xf>
    <xf numFmtId="0" fontId="23" fillId="4" borderId="9" xfId="0" applyFont="1" applyFill="1" applyBorder="1" applyAlignment="1" applyProtection="1">
      <alignment horizontal="center" vertical="center" wrapText="1"/>
      <protection locked="0"/>
    </xf>
    <xf numFmtId="0" fontId="23" fillId="4" borderId="10" xfId="0" applyFont="1" applyFill="1" applyBorder="1" applyAlignment="1" applyProtection="1">
      <alignment horizontal="center" vertical="center" wrapText="1"/>
      <protection locked="0"/>
    </xf>
    <xf numFmtId="0" fontId="23" fillId="4" borderId="11" xfId="0" applyFont="1" applyFill="1" applyBorder="1" applyAlignment="1" applyProtection="1">
      <alignment horizontal="center" vertical="center" wrapText="1"/>
      <protection locked="0"/>
    </xf>
    <xf numFmtId="0" fontId="23" fillId="4" borderId="16" xfId="0" applyFont="1" applyFill="1" applyBorder="1" applyAlignment="1" applyProtection="1">
      <alignment horizontal="center" vertical="center" wrapText="1"/>
      <protection locked="0"/>
    </xf>
    <xf numFmtId="0" fontId="23" fillId="4" borderId="17" xfId="0" applyFont="1" applyFill="1" applyBorder="1" applyAlignment="1" applyProtection="1">
      <alignment horizontal="center" vertical="center" wrapText="1"/>
      <protection locked="0"/>
    </xf>
    <xf numFmtId="0" fontId="14" fillId="2" borderId="14" xfId="0" applyFont="1" applyFill="1" applyBorder="1" applyAlignment="1" applyProtection="1">
      <alignment horizontal="center" vertical="center" wrapText="1"/>
    </xf>
    <xf numFmtId="0" fontId="14" fillId="2" borderId="15" xfId="0" applyFont="1" applyFill="1" applyBorder="1" applyAlignment="1" applyProtection="1">
      <alignment horizontal="center" vertical="center" wrapText="1"/>
    </xf>
    <xf numFmtId="0" fontId="16" fillId="4" borderId="16" xfId="0" applyFont="1" applyFill="1" applyBorder="1" applyAlignment="1" applyProtection="1">
      <alignment horizontal="center" vertical="center"/>
    </xf>
    <xf numFmtId="0" fontId="16" fillId="4" borderId="18" xfId="0" applyFont="1" applyFill="1" applyBorder="1" applyAlignment="1" applyProtection="1">
      <alignment horizontal="center" vertical="center"/>
    </xf>
    <xf numFmtId="0" fontId="16" fillId="4" borderId="17" xfId="0" applyFont="1" applyFill="1" applyBorder="1" applyAlignment="1" applyProtection="1">
      <alignment horizontal="center" vertical="center"/>
    </xf>
    <xf numFmtId="0" fontId="5" fillId="4" borderId="12" xfId="0" applyFont="1" applyFill="1" applyBorder="1" applyAlignment="1" applyProtection="1">
      <alignment horizontal="center" vertical="center" wrapText="1"/>
    </xf>
    <xf numFmtId="0" fontId="5" fillId="4" borderId="13" xfId="0" applyFont="1" applyFill="1" applyBorder="1" applyAlignment="1" applyProtection="1">
      <alignment horizontal="center" vertical="center" wrapText="1"/>
    </xf>
    <xf numFmtId="0" fontId="26" fillId="4" borderId="8" xfId="0" applyFont="1" applyFill="1" applyBorder="1" applyAlignment="1" applyProtection="1">
      <alignment horizontal="center" vertical="center"/>
    </xf>
    <xf numFmtId="0" fontId="26" fillId="4" borderId="0" xfId="0" applyFont="1" applyFill="1" applyBorder="1" applyAlignment="1" applyProtection="1">
      <alignment horizontal="center" vertical="center"/>
    </xf>
    <xf numFmtId="0" fontId="26" fillId="4" borderId="18" xfId="0" applyFont="1" applyFill="1" applyBorder="1" applyAlignment="1" applyProtection="1">
      <alignment horizontal="center" vertical="center"/>
    </xf>
    <xf numFmtId="0" fontId="23" fillId="4" borderId="8" xfId="0" applyFont="1" applyFill="1" applyBorder="1" applyAlignment="1" applyProtection="1">
      <alignment horizontal="center" vertical="center"/>
    </xf>
    <xf numFmtId="0" fontId="23" fillId="4" borderId="9" xfId="0" applyFont="1" applyFill="1" applyBorder="1" applyAlignment="1" applyProtection="1">
      <alignment horizontal="center" vertical="center"/>
    </xf>
    <xf numFmtId="0" fontId="23" fillId="4" borderId="0" xfId="0" applyFont="1" applyFill="1" applyBorder="1" applyAlignment="1" applyProtection="1">
      <alignment horizontal="center" vertical="center"/>
    </xf>
    <xf numFmtId="0" fontId="23" fillId="4" borderId="11" xfId="0" applyFont="1" applyFill="1" applyBorder="1" applyAlignment="1" applyProtection="1">
      <alignment horizontal="center" vertical="center"/>
    </xf>
    <xf numFmtId="0" fontId="23" fillId="4" borderId="18" xfId="0" applyFont="1" applyFill="1" applyBorder="1" applyAlignment="1" applyProtection="1">
      <alignment horizontal="center" vertical="center"/>
    </xf>
    <xf numFmtId="0" fontId="23" fillId="4" borderId="17" xfId="0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horizontal="right" vertical="center"/>
      <protection locked="0"/>
    </xf>
    <xf numFmtId="0" fontId="2" fillId="0" borderId="11" xfId="0" applyFont="1" applyFill="1" applyBorder="1" applyAlignment="1" applyProtection="1">
      <alignment horizontal="right" vertical="center"/>
      <protection locked="0"/>
    </xf>
    <xf numFmtId="0" fontId="24" fillId="0" borderId="0" xfId="0" applyFont="1" applyBorder="1" applyAlignment="1" applyProtection="1">
      <alignment horizontal="right" vertical="center" wrapText="1"/>
      <protection locked="0"/>
    </xf>
    <xf numFmtId="0" fontId="24" fillId="0" borderId="11" xfId="0" applyFont="1" applyBorder="1" applyAlignment="1" applyProtection="1">
      <alignment horizontal="right" vertical="center" wrapText="1"/>
      <protection locked="0"/>
    </xf>
    <xf numFmtId="0" fontId="24" fillId="0" borderId="8" xfId="0" applyFont="1" applyFill="1" applyBorder="1" applyAlignment="1" applyProtection="1">
      <alignment horizontal="right" vertical="center"/>
      <protection locked="0"/>
    </xf>
    <xf numFmtId="0" fontId="2" fillId="0" borderId="8" xfId="0" applyFont="1" applyFill="1" applyBorder="1" applyAlignment="1" applyProtection="1">
      <alignment horizontal="right" vertical="center"/>
      <protection locked="0"/>
    </xf>
    <xf numFmtId="0" fontId="2" fillId="0" borderId="9" xfId="0" applyFont="1" applyFill="1" applyBorder="1" applyAlignment="1" applyProtection="1">
      <alignment horizontal="right" vertical="center"/>
      <protection locked="0"/>
    </xf>
  </cellXfs>
  <cellStyles count="8">
    <cellStyle name="Followed Hyperlink" xfId="7" builtinId="9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Hyperlink" xfId="2" builtinId="8" customBuiltin="1"/>
    <cellStyle name="Normal" xfId="0" builtinId="0" customBuiltin="1"/>
    <cellStyle name="Title" xfId="1" builtinId="15" customBuiltin="1"/>
  </cellStyles>
  <dxfs count="3">
    <dxf>
      <font>
        <b/>
        <i val="0"/>
        <color theme="3"/>
      </font>
      <fill>
        <patternFill>
          <bgColor theme="0" tint="-0.14996795556505021"/>
        </patternFill>
      </fill>
      <border>
        <horizontal/>
      </border>
    </dxf>
    <dxf>
      <font>
        <b/>
        <i val="0"/>
        <color theme="0"/>
      </font>
      <fill>
        <patternFill patternType="solid">
          <fgColor theme="5"/>
          <bgColor theme="1" tint="0.499984740745262"/>
        </patternFill>
      </fill>
      <border>
        <vertical style="thin">
          <color theme="1" tint="0.34998626667073579"/>
        </vertical>
        <horizontal/>
      </border>
    </dxf>
    <dxf>
      <font>
        <b val="0"/>
        <i val="0"/>
        <color theme="3"/>
      </font>
      <fill>
        <patternFill patternType="none">
          <bgColor auto="1"/>
        </patternFill>
      </fill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499984740745262"/>
        </vertical>
        <horizontal style="thin">
          <color theme="0" tint="-0.34998626667073579"/>
        </horizontal>
      </border>
    </dxf>
  </dxfs>
  <tableStyles count="1" defaultTableStyle="ExpenseReport_Table1" defaultPivotStyle="PivotStyleLight16">
    <tableStyle name="ExpenseReport_Table1" pivot="0" count="3" xr9:uid="{00000000-0011-0000-FFFF-FFFF00000000}">
      <tableStyleElement type="wholeTable" dxfId="2"/>
      <tableStyleElement type="headerRow" dxfId="1"/>
      <tableStyleElement type="total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oho">
  <a:themeElements>
    <a:clrScheme name="Expense Report">
      <a:dk1>
        <a:srgbClr val="000000"/>
      </a:dk1>
      <a:lt1>
        <a:srgbClr val="FFFFFF"/>
      </a:lt1>
      <a:dk2>
        <a:srgbClr val="2E2224"/>
      </a:dk2>
      <a:lt2>
        <a:srgbClr val="FFFFFF"/>
      </a:lt2>
      <a:accent1>
        <a:srgbClr val="664B42"/>
      </a:accent1>
      <a:accent2>
        <a:srgbClr val="4B5A60"/>
      </a:accent2>
      <a:accent3>
        <a:srgbClr val="9C5238"/>
      </a:accent3>
      <a:accent4>
        <a:srgbClr val="C1AD79"/>
      </a:accent4>
      <a:accent5>
        <a:srgbClr val="667559"/>
      </a:accent5>
      <a:accent6>
        <a:srgbClr val="604965"/>
      </a:accent6>
      <a:hlink>
        <a:srgbClr val="4B5A60"/>
      </a:hlink>
      <a:folHlink>
        <a:srgbClr val="604965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SOHO">
      <a:fillStyleLst>
        <a:solidFill>
          <a:schemeClr val="phClr"/>
        </a:solidFill>
        <a:gradFill rotWithShape="1">
          <a:gsLst>
            <a:gs pos="0">
              <a:schemeClr val="phClr">
                <a:tint val="45000"/>
                <a:satMod val="200000"/>
              </a:schemeClr>
            </a:gs>
            <a:gs pos="30000">
              <a:schemeClr val="phClr">
                <a:tint val="61000"/>
                <a:satMod val="200000"/>
              </a:schemeClr>
            </a:gs>
            <a:gs pos="45000">
              <a:schemeClr val="phClr">
                <a:tint val="66000"/>
                <a:satMod val="200000"/>
              </a:schemeClr>
            </a:gs>
            <a:gs pos="55000">
              <a:schemeClr val="phClr">
                <a:tint val="66000"/>
                <a:satMod val="200000"/>
              </a:schemeClr>
            </a:gs>
            <a:gs pos="73000">
              <a:schemeClr val="phClr">
                <a:tint val="61000"/>
                <a:satMod val="200000"/>
              </a:schemeClr>
            </a:gs>
            <a:gs pos="100000">
              <a:schemeClr val="phClr">
                <a:tint val="45000"/>
                <a:satMod val="200000"/>
              </a:schemeClr>
            </a:gs>
          </a:gsLst>
          <a:lin ang="950000" scaled="1"/>
        </a:gradFill>
        <a:gradFill rotWithShape="1">
          <a:gsLst>
            <a:gs pos="0">
              <a:schemeClr val="phClr">
                <a:shade val="67000"/>
                <a:satMod val="150000"/>
              </a:schemeClr>
            </a:gs>
            <a:gs pos="30000">
              <a:schemeClr val="phClr">
                <a:shade val="94000"/>
                <a:satMod val="130000"/>
              </a:schemeClr>
            </a:gs>
            <a:gs pos="45000">
              <a:schemeClr val="phClr">
                <a:shade val="100000"/>
                <a:satMod val="120000"/>
              </a:schemeClr>
            </a:gs>
            <a:gs pos="55000">
              <a:schemeClr val="phClr">
                <a:shade val="100000"/>
                <a:satMod val="118000"/>
              </a:schemeClr>
            </a:gs>
            <a:gs pos="73000">
              <a:schemeClr val="phClr">
                <a:shade val="94000"/>
                <a:satMod val="130000"/>
              </a:schemeClr>
            </a:gs>
            <a:gs pos="100000">
              <a:schemeClr val="phClr">
                <a:shade val="67000"/>
                <a:satMod val="150000"/>
              </a:schemeClr>
            </a:gs>
          </a:gsLst>
          <a:lin ang="950000" scaled="1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2700000" algn="br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38100" dir="2700000" algn="br" rotWithShape="0">
              <a:srgbClr val="000000">
                <a:alpha val="40000"/>
              </a:srgbClr>
            </a:outerShdw>
          </a:effectLst>
        </a:effectStyle>
        <a:effectStyle>
          <a:effectLst>
            <a:outerShdw blurRad="50800" dist="38100" dir="2700000" algn="br" rotWithShape="0">
              <a:srgbClr val="000000">
                <a:alpha val="40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2700000"/>
            </a:lightRig>
          </a:scene3d>
          <a:sp3d contourW="19050">
            <a:bevelT w="31750" h="38100"/>
            <a:contourClr>
              <a:schemeClr val="phClr">
                <a:shade val="15000"/>
                <a:satMod val="11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64000"/>
                <a:satMod val="210000"/>
              </a:schemeClr>
            </a:gs>
            <a:gs pos="40000">
              <a:schemeClr val="phClr">
                <a:tint val="72000"/>
                <a:shade val="99000"/>
                <a:satMod val="200000"/>
              </a:schemeClr>
            </a:gs>
            <a:gs pos="100000">
              <a:schemeClr val="phClr">
                <a:tint val="100000"/>
                <a:shade val="30000"/>
                <a:alpha val="100000"/>
                <a:satMod val="175000"/>
                <a:lumMod val="100000"/>
              </a:schemeClr>
            </a:gs>
          </a:gsLst>
          <a:path path="circle">
            <a:fillToRect l="50000" t="-80000" r="50000" b="18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tint val="86000"/>
                <a:alpha val="90000"/>
              </a:schemeClr>
              <a:schemeClr val="phClr">
                <a:shade val="49000"/>
                <a:satMod val="120000"/>
              </a:schemeClr>
            </a:duotone>
          </a:blip>
          <a:stretch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beta.org/programs/general-convention/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http://beta.org/programs/keystone-conference/" TargetMode="External"/><Relationship Id="rId7" Type="http://schemas.openxmlformats.org/officeDocument/2006/relationships/hyperlink" Target="http://beta.org/programs/presidents-academy/" TargetMode="External"/><Relationship Id="rId12" Type="http://schemas.openxmlformats.org/officeDocument/2006/relationships/hyperlink" Target="http://beta.org/programs/keystone-conference/" TargetMode="External"/><Relationship Id="rId2" Type="http://schemas.openxmlformats.org/officeDocument/2006/relationships/hyperlink" Target="http://beta.org/programs/keystone-conference/" TargetMode="External"/><Relationship Id="rId1" Type="http://schemas.openxmlformats.org/officeDocument/2006/relationships/hyperlink" Target="http://beta.org/programs/keystone-conference/" TargetMode="External"/><Relationship Id="rId6" Type="http://schemas.openxmlformats.org/officeDocument/2006/relationships/hyperlink" Target="http://beta.org/programs/leadership-summit/" TargetMode="External"/><Relationship Id="rId11" Type="http://schemas.openxmlformats.org/officeDocument/2006/relationships/hyperlink" Target="http://beta.org/programs/general-convention/" TargetMode="External"/><Relationship Id="rId5" Type="http://schemas.openxmlformats.org/officeDocument/2006/relationships/hyperlink" Target="http://beta.org/programs/keystone-conference/" TargetMode="External"/><Relationship Id="rId10" Type="http://schemas.openxmlformats.org/officeDocument/2006/relationships/hyperlink" Target="http://beta.org/programs/general-convention/" TargetMode="External"/><Relationship Id="rId4" Type="http://schemas.openxmlformats.org/officeDocument/2006/relationships/hyperlink" Target="http://beta.org/programs/keystone-conference/" TargetMode="External"/><Relationship Id="rId9" Type="http://schemas.openxmlformats.org/officeDocument/2006/relationships/hyperlink" Target="http://beta.org/programs/general-conventio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5"/>
    <pageSetUpPr autoPageBreaks="0"/>
  </sheetPr>
  <dimension ref="A1:N48"/>
  <sheetViews>
    <sheetView showGridLines="0" tabSelected="1" zoomScale="90" zoomScaleNormal="90" workbookViewId="0">
      <selection activeCell="C25" sqref="C25"/>
    </sheetView>
  </sheetViews>
  <sheetFormatPr defaultRowHeight="24" customHeight="1" x14ac:dyDescent="0.2"/>
  <cols>
    <col min="1" max="1" width="0.85546875" style="3" customWidth="1"/>
    <col min="2" max="2" width="16.5703125" style="3" customWidth="1"/>
    <col min="3" max="3" width="30.42578125" style="3" customWidth="1"/>
    <col min="4" max="4" width="23.28515625" style="3" customWidth="1"/>
    <col min="5" max="5" width="12.85546875" style="3" customWidth="1"/>
    <col min="6" max="6" width="15.42578125" style="3" customWidth="1"/>
    <col min="7" max="7" width="18.42578125" style="3" customWidth="1"/>
    <col min="8" max="8" width="3" style="3" customWidth="1"/>
    <col min="9" max="9" width="34.7109375" style="3" customWidth="1"/>
    <col min="10" max="10" width="17.42578125" style="3" customWidth="1"/>
    <col min="11" max="11" width="1.5703125" style="3" customWidth="1"/>
    <col min="12" max="12" width="13.140625" style="3" customWidth="1"/>
    <col min="13" max="13" width="25.5703125" style="3" customWidth="1"/>
    <col min="14" max="14" width="13.5703125" style="3" bestFit="1" customWidth="1"/>
    <col min="15" max="16384" width="9.140625" style="3"/>
  </cols>
  <sheetData>
    <row r="1" spans="1:14" ht="25.5" customHeight="1" x14ac:dyDescent="0.35">
      <c r="A1" s="1" t="s">
        <v>262</v>
      </c>
      <c r="B1" s="2"/>
      <c r="C1" s="2"/>
    </row>
    <row r="2" spans="1:14" ht="41.25" customHeight="1" x14ac:dyDescent="0.35">
      <c r="A2" s="1"/>
      <c r="B2" s="73" t="s">
        <v>416</v>
      </c>
      <c r="C2" s="73"/>
      <c r="D2" s="73"/>
    </row>
    <row r="3" spans="1:14" ht="18.75" customHeight="1" x14ac:dyDescent="0.35">
      <c r="B3" s="5" t="s">
        <v>2</v>
      </c>
      <c r="C3" s="76"/>
      <c r="D3" s="76"/>
      <c r="E3" s="6"/>
      <c r="F3" s="79"/>
      <c r="G3" s="79"/>
      <c r="H3" s="79"/>
      <c r="I3" s="79"/>
      <c r="K3" s="7"/>
      <c r="L3" s="7"/>
      <c r="M3" s="4"/>
    </row>
    <row r="4" spans="1:14" ht="18" customHeight="1" x14ac:dyDescent="0.2">
      <c r="B4" s="4" t="s">
        <v>240</v>
      </c>
      <c r="C4" s="75"/>
      <c r="D4" s="75"/>
      <c r="E4" s="8"/>
      <c r="F4" s="34"/>
      <c r="G4" s="34"/>
      <c r="H4" s="34"/>
      <c r="I4" s="34"/>
      <c r="K4" s="4"/>
      <c r="L4" s="9"/>
      <c r="M4" s="10"/>
      <c r="N4" s="11"/>
    </row>
    <row r="5" spans="1:14" ht="18.75" customHeight="1" x14ac:dyDescent="0.2">
      <c r="B5" s="4" t="s">
        <v>4</v>
      </c>
      <c r="C5" s="76"/>
      <c r="D5" s="76"/>
      <c r="E5" s="8"/>
      <c r="F5" s="34"/>
      <c r="G5" s="34"/>
      <c r="H5" s="34"/>
      <c r="I5" s="34"/>
      <c r="K5" s="4"/>
      <c r="L5" s="12"/>
      <c r="M5" s="13"/>
      <c r="N5" s="13"/>
    </row>
    <row r="6" spans="1:14" ht="20.25" customHeight="1" x14ac:dyDescent="0.2">
      <c r="B6" s="80" t="s">
        <v>5</v>
      </c>
      <c r="C6" s="77"/>
      <c r="D6" s="76"/>
      <c r="E6" s="14"/>
      <c r="F6" s="34"/>
      <c r="G6" s="34"/>
      <c r="H6" s="34"/>
      <c r="I6" s="34"/>
      <c r="K6" s="4"/>
      <c r="L6" s="12"/>
      <c r="M6" s="6"/>
      <c r="N6" s="15"/>
    </row>
    <row r="7" spans="1:14" ht="18" customHeight="1" x14ac:dyDescent="0.2">
      <c r="B7" s="80"/>
      <c r="C7" s="78"/>
      <c r="D7" s="78"/>
      <c r="E7" s="14"/>
      <c r="F7" s="34"/>
      <c r="G7" s="34"/>
      <c r="H7" s="34"/>
      <c r="I7" s="34"/>
      <c r="K7" s="4"/>
      <c r="L7" s="9"/>
      <c r="M7" s="3" t="s">
        <v>3</v>
      </c>
      <c r="N7" s="13"/>
    </row>
    <row r="8" spans="1:14" ht="18" customHeight="1" x14ac:dyDescent="0.2">
      <c r="B8" s="16"/>
      <c r="C8" s="16"/>
      <c r="D8" s="14"/>
      <c r="E8" s="16"/>
      <c r="F8" s="16"/>
      <c r="G8" s="14"/>
      <c r="H8" s="14"/>
      <c r="I8" s="16"/>
      <c r="K8" s="10"/>
      <c r="L8" s="9"/>
      <c r="M8" s="3" t="s">
        <v>3</v>
      </c>
      <c r="N8" s="13"/>
    </row>
    <row r="9" spans="1:14" ht="12.75" customHeight="1" x14ac:dyDescent="0.2">
      <c r="B9" s="26" t="s">
        <v>0</v>
      </c>
      <c r="C9" s="27" t="s">
        <v>1</v>
      </c>
      <c r="D9" s="27" t="s">
        <v>7</v>
      </c>
      <c r="E9" s="91" t="s">
        <v>426</v>
      </c>
      <c r="F9" s="92"/>
      <c r="G9" s="64" t="s">
        <v>427</v>
      </c>
      <c r="H9" s="65"/>
      <c r="I9" s="28" t="s">
        <v>228</v>
      </c>
      <c r="J9" s="28" t="s">
        <v>420</v>
      </c>
      <c r="K9" s="29"/>
      <c r="L9" s="84" t="s">
        <v>247</v>
      </c>
      <c r="M9" s="84"/>
    </row>
    <row r="10" spans="1:14" ht="30" customHeight="1" x14ac:dyDescent="0.2">
      <c r="B10" s="38"/>
      <c r="C10" s="59"/>
      <c r="D10" s="25"/>
      <c r="E10" s="62"/>
      <c r="F10" s="63"/>
      <c r="G10" s="66"/>
      <c r="H10" s="67"/>
      <c r="I10" s="55"/>
      <c r="J10" s="57"/>
      <c r="K10" s="17"/>
      <c r="L10" s="85" t="str">
        <f>HYPERLINK("http://www.beta.org/wp-content/uploads/2017/01/GFO-Expense-Report-Guidelines.docx","Please click here in order to find expense report policies for GFOs and Leadership Development Programs. ")</f>
        <v xml:space="preserve">Please click here in order to find expense report policies for GFOs and Leadership Development Programs. </v>
      </c>
      <c r="M10" s="86"/>
    </row>
    <row r="11" spans="1:14" ht="30" customHeight="1" x14ac:dyDescent="0.2">
      <c r="B11" s="38"/>
      <c r="C11" s="59"/>
      <c r="D11" s="25"/>
      <c r="E11" s="62"/>
      <c r="F11" s="63"/>
      <c r="G11" s="67"/>
      <c r="H11" s="67"/>
      <c r="I11" s="55"/>
      <c r="J11" s="57"/>
      <c r="K11" s="17"/>
      <c r="L11" s="87"/>
      <c r="M11" s="88"/>
    </row>
    <row r="12" spans="1:14" ht="30" customHeight="1" x14ac:dyDescent="0.2">
      <c r="B12" s="24"/>
      <c r="C12" s="25"/>
      <c r="D12" s="25"/>
      <c r="E12" s="62"/>
      <c r="F12" s="63"/>
      <c r="G12" s="67"/>
      <c r="H12" s="67"/>
      <c r="I12" s="55"/>
      <c r="J12" s="56"/>
      <c r="K12" s="17"/>
      <c r="L12" s="87"/>
      <c r="M12" s="88"/>
    </row>
    <row r="13" spans="1:14" ht="30" customHeight="1" x14ac:dyDescent="0.2">
      <c r="B13" s="24"/>
      <c r="C13" s="25"/>
      <c r="D13" s="25"/>
      <c r="E13" s="62"/>
      <c r="F13" s="63"/>
      <c r="G13" s="67"/>
      <c r="H13" s="67"/>
      <c r="I13" s="55"/>
      <c r="J13" s="56"/>
      <c r="K13" s="17"/>
      <c r="L13" s="87"/>
      <c r="M13" s="88"/>
    </row>
    <row r="14" spans="1:14" ht="30" customHeight="1" x14ac:dyDescent="0.2">
      <c r="B14" s="24"/>
      <c r="C14" s="25"/>
      <c r="D14" s="25"/>
      <c r="E14" s="62"/>
      <c r="F14" s="63"/>
      <c r="G14" s="67"/>
      <c r="H14" s="67"/>
      <c r="I14" s="55"/>
      <c r="J14" s="56"/>
      <c r="K14" s="17"/>
      <c r="L14" s="87"/>
      <c r="M14" s="88"/>
    </row>
    <row r="15" spans="1:14" ht="30" customHeight="1" x14ac:dyDescent="0.2">
      <c r="B15" s="24"/>
      <c r="C15" s="25"/>
      <c r="D15" s="25"/>
      <c r="E15" s="62"/>
      <c r="F15" s="63"/>
      <c r="G15" s="67"/>
      <c r="H15" s="67"/>
      <c r="I15" s="55"/>
      <c r="J15" s="56"/>
      <c r="K15" s="17"/>
      <c r="L15" s="87"/>
      <c r="M15" s="88"/>
    </row>
    <row r="16" spans="1:14" ht="30" customHeight="1" x14ac:dyDescent="0.2">
      <c r="B16" s="24"/>
      <c r="C16" s="25"/>
      <c r="D16" s="25"/>
      <c r="E16" s="62"/>
      <c r="F16" s="63"/>
      <c r="G16" s="67"/>
      <c r="H16" s="67"/>
      <c r="I16" s="55"/>
      <c r="J16" s="56"/>
      <c r="K16" s="17"/>
      <c r="L16" s="87"/>
      <c r="M16" s="88"/>
    </row>
    <row r="17" spans="2:14" ht="30" customHeight="1" x14ac:dyDescent="0.2">
      <c r="B17" s="24"/>
      <c r="C17" s="25"/>
      <c r="D17" s="25"/>
      <c r="E17" s="62"/>
      <c r="F17" s="63"/>
      <c r="G17" s="67"/>
      <c r="H17" s="67"/>
      <c r="I17" s="55"/>
      <c r="J17" s="56"/>
      <c r="K17" s="17"/>
      <c r="L17" s="87"/>
      <c r="M17" s="88"/>
    </row>
    <row r="18" spans="2:14" ht="30" customHeight="1" x14ac:dyDescent="0.2">
      <c r="B18" s="24"/>
      <c r="C18" s="25"/>
      <c r="D18" s="25"/>
      <c r="E18" s="62"/>
      <c r="F18" s="63"/>
      <c r="G18" s="67"/>
      <c r="H18" s="67"/>
      <c r="I18" s="55"/>
      <c r="J18" s="56"/>
      <c r="K18" s="17"/>
      <c r="L18" s="87"/>
      <c r="M18" s="88"/>
    </row>
    <row r="19" spans="2:14" ht="30" customHeight="1" x14ac:dyDescent="0.2">
      <c r="B19" s="24"/>
      <c r="C19" s="25"/>
      <c r="D19" s="25"/>
      <c r="E19" s="62"/>
      <c r="F19" s="63"/>
      <c r="G19" s="67"/>
      <c r="H19" s="67"/>
      <c r="I19" s="55"/>
      <c r="J19" s="56"/>
      <c r="K19" s="17"/>
      <c r="L19" s="87"/>
      <c r="M19" s="88"/>
    </row>
    <row r="20" spans="2:14" ht="30" customHeight="1" x14ac:dyDescent="0.2">
      <c r="B20" s="24"/>
      <c r="C20" s="25"/>
      <c r="D20" s="25"/>
      <c r="E20" s="62"/>
      <c r="F20" s="63"/>
      <c r="G20" s="67"/>
      <c r="H20" s="67"/>
      <c r="I20" s="55"/>
      <c r="J20" s="56"/>
      <c r="K20" s="17"/>
      <c r="L20" s="87"/>
      <c r="M20" s="88"/>
    </row>
    <row r="21" spans="2:14" ht="30" customHeight="1" x14ac:dyDescent="0.2">
      <c r="B21" s="24"/>
      <c r="C21" s="25"/>
      <c r="D21" s="25"/>
      <c r="E21" s="62"/>
      <c r="F21" s="63"/>
      <c r="G21" s="67"/>
      <c r="H21" s="67"/>
      <c r="I21" s="55"/>
      <c r="J21" s="56"/>
      <c r="K21" s="17"/>
      <c r="L21" s="87"/>
      <c r="M21" s="88"/>
    </row>
    <row r="22" spans="2:14" ht="30" customHeight="1" x14ac:dyDescent="0.2">
      <c r="B22" s="24"/>
      <c r="C22" s="25"/>
      <c r="D22" s="25"/>
      <c r="E22" s="62"/>
      <c r="F22" s="63"/>
      <c r="G22" s="67"/>
      <c r="H22" s="67"/>
      <c r="I22" s="55"/>
      <c r="J22" s="56"/>
      <c r="K22" s="17"/>
      <c r="L22" s="89"/>
      <c r="M22" s="90"/>
    </row>
    <row r="23" spans="2:14" ht="12" customHeight="1" x14ac:dyDescent="0.2">
      <c r="B23" s="6"/>
      <c r="C23" s="6"/>
      <c r="D23" s="6"/>
      <c r="E23" s="6"/>
      <c r="F23" s="6"/>
      <c r="G23" s="6"/>
      <c r="H23" s="6"/>
      <c r="I23" s="6"/>
      <c r="J23" s="17"/>
      <c r="K23" s="18"/>
      <c r="L23" s="17"/>
    </row>
    <row r="24" spans="2:14" ht="18" customHeight="1" x14ac:dyDescent="0.2">
      <c r="B24" s="6"/>
      <c r="C24" s="6"/>
      <c r="D24" s="6"/>
      <c r="E24" s="6"/>
      <c r="F24" s="6"/>
      <c r="G24" s="6"/>
      <c r="H24" s="6"/>
      <c r="I24" s="19" t="s">
        <v>442</v>
      </c>
      <c r="J24" s="61">
        <f>SUM(J10,J11,J12,J13,J14,J15,J16,J17,J18,J19,J20,J21,J22)-J27</f>
        <v>0</v>
      </c>
      <c r="K24" s="18"/>
      <c r="L24" s="17"/>
    </row>
    <row r="25" spans="2:14" ht="10.5" customHeight="1" x14ac:dyDescent="0.2">
      <c r="B25" s="6"/>
      <c r="G25" s="6"/>
      <c r="H25" s="6"/>
      <c r="J25" s="17"/>
      <c r="K25" s="18"/>
      <c r="L25" s="17"/>
    </row>
    <row r="26" spans="2:14" ht="21.75" customHeight="1" x14ac:dyDescent="0.2">
      <c r="B26" s="6"/>
      <c r="C26" s="6"/>
      <c r="D26" s="6"/>
      <c r="E26" s="6"/>
      <c r="F26" s="6"/>
      <c r="G26" s="74" t="s">
        <v>422</v>
      </c>
      <c r="H26" s="74"/>
      <c r="I26" s="74"/>
      <c r="J26" s="20"/>
      <c r="K26" s="18"/>
      <c r="L26" s="17"/>
    </row>
    <row r="27" spans="2:14" ht="12.75" x14ac:dyDescent="0.2">
      <c r="G27" s="68" t="str">
        <f>IF(J26="","",IF(J26="Yes","Donation Amount",IF(J26="No","","")))</f>
        <v/>
      </c>
      <c r="H27" s="69"/>
      <c r="I27" s="69"/>
      <c r="J27" s="35"/>
    </row>
    <row r="28" spans="2:14" ht="12.75" x14ac:dyDescent="0.2">
      <c r="G28" s="68" t="str">
        <f>IF(G27="Donation Amount","Instructions to Foundation:","")</f>
        <v/>
      </c>
      <c r="H28" s="70"/>
      <c r="I28" s="71"/>
      <c r="J28" s="72"/>
    </row>
    <row r="30" spans="2:14" ht="24" customHeight="1" x14ac:dyDescent="0.2">
      <c r="B30" s="3" t="s">
        <v>8</v>
      </c>
    </row>
    <row r="31" spans="2:14" ht="24" customHeight="1" x14ac:dyDescent="0.2">
      <c r="B31" s="48" t="s">
        <v>418</v>
      </c>
      <c r="C31" s="49" t="str">
        <f>IF(C3="","",C3)</f>
        <v/>
      </c>
      <c r="D31" s="30"/>
      <c r="E31" s="30"/>
      <c r="F31" s="98" t="s">
        <v>417</v>
      </c>
      <c r="G31" s="98"/>
      <c r="H31" s="98"/>
      <c r="I31" s="101" t="str">
        <f>IF(I10="","",IF(OR(I10="BoT Meeting-Fall",I10="BoT Meeting-Spring",I10="BoT Meeting-Winter",I10="FND Board Meeting"),"Director of Business Operations",IF(OR(I10="Convention- Board Meeting",I10="Convention- FND Board Meeting"),"Convention Coordinator",IF(OR(I10="Chapter Visit",I10="Chapter Visit- Risk Management",I10="Chapter Visit- Volunteer Meeting",I10="Chapter Visit- Volunteer Recruitment/Training",I10="Convention-DC",I10="Convention-RC",I10="Chapter Installations"),"Director of Chapter Operations",IF(OR(I10="Keystone-Northwest",I10="Keystone-North Central",I10="Keystone-Northeast",I10="Keystone-Southeast",I10="Keystone-Southwest",I10="Keystone-South Central",I10="CPLA",I10="Leadership Summit"),"Director of L&amp;E",IF(OR(I10="GFHC Meeting"),"Cornerstone Housing Department",""))))))</f>
        <v/>
      </c>
      <c r="J31" s="101"/>
      <c r="K31" s="101"/>
      <c r="L31" s="102"/>
      <c r="M31" s="47"/>
      <c r="N31" s="33"/>
    </row>
    <row r="32" spans="2:14" ht="24" customHeight="1" x14ac:dyDescent="0.2">
      <c r="B32" s="51" t="s">
        <v>419</v>
      </c>
      <c r="C32" s="52" t="str">
        <f>IF(C5="","",C5)</f>
        <v/>
      </c>
      <c r="D32" s="53"/>
      <c r="E32" s="53"/>
      <c r="F32" s="99"/>
      <c r="G32" s="99"/>
      <c r="H32" s="99"/>
      <c r="I32" s="103"/>
      <c r="J32" s="103"/>
      <c r="K32" s="103"/>
      <c r="L32" s="104"/>
      <c r="M32" s="47"/>
    </row>
    <row r="33" spans="2:13" ht="24" customHeight="1" x14ac:dyDescent="0.2">
      <c r="B33" s="50"/>
      <c r="C33" s="54" t="str">
        <f>IF(C6="","",C6)</f>
        <v/>
      </c>
      <c r="D33" s="31"/>
      <c r="E33" s="31"/>
      <c r="F33" s="100"/>
      <c r="G33" s="100"/>
      <c r="H33" s="100"/>
      <c r="I33" s="105"/>
      <c r="J33" s="105"/>
      <c r="K33" s="105"/>
      <c r="L33" s="106"/>
      <c r="M33" s="47"/>
    </row>
    <row r="34" spans="2:13" ht="24" customHeight="1" x14ac:dyDescent="0.2">
      <c r="B34" s="32" t="s">
        <v>0</v>
      </c>
      <c r="C34" s="32" t="s">
        <v>256</v>
      </c>
      <c r="D34" s="93" t="s">
        <v>257</v>
      </c>
      <c r="E34" s="95"/>
      <c r="F34" s="93" t="s">
        <v>255</v>
      </c>
      <c r="G34" s="94"/>
      <c r="H34" s="95"/>
      <c r="I34" s="32" t="s">
        <v>259</v>
      </c>
      <c r="J34" s="93" t="s">
        <v>6</v>
      </c>
      <c r="K34" s="95"/>
      <c r="L34" s="32" t="s">
        <v>258</v>
      </c>
      <c r="M34" s="41"/>
    </row>
    <row r="35" spans="2:13" ht="24" customHeight="1" x14ac:dyDescent="0.2">
      <c r="B35" s="58" t="str">
        <f>IF(B10="","",B10)</f>
        <v/>
      </c>
      <c r="C35" s="60" t="str">
        <f>IF(I10="","",IF(OR(I10="BoT Meeting-Fall",I10="BoT Meeting-Spring",I10="BoT Meeting-Winter"),"BTMT- Fraternity Gov.-BT Meetings",IF(OR(I10="Chapter Visit- Volunteer Meeting",I10="Chapter Visit- Volunteer Recruitment/Training"),"VD- Volunteer Development",IF(OR(I10="Keystone-Northwest",I10="Keystone-North Central",I10="Keystone-Northeast",I10="Keystone-Southeast",I10="Keystone-Southwest",I10="Keystone-South Central"),"LDKY- Keystone Conference",IF(I10="Chapter Visit","CO- Chapter Operations",IF(I10="Chapter Installations","COCI- Chapter Ops-Chapter Installations",IF(I10="CPLA","LDCPLA- Chapter President Leadership Academy",IF(I10="Chapter Visit- Risk Management","RM- Risk Management",IF(I10="Leadership Summit","VDLS- Vol. Dev.-Leadership Summit",IF(I10="FND Board Meeting","FBM- Foundation Gov.-FB Meetings",IF(I10="Convention- Board Meeting","CNBT- Conv.-Board of Trustees",IF(I10="Convention- FND Board Meeting","CNFB- Conv.-Foundation Board",IF(I10="Convention-RC","CNRD- Conv.-RD Track",IF(I10="Convention-DC","CNDC- Conv.-DC Track",IF(I10="GFHC Meeting","GFHC","")))))))))))))))</f>
        <v/>
      </c>
      <c r="D35" s="81" t="str">
        <f t="shared" ref="D35:D45" si="0">IF(I10="","",IF(OR(I10="Convention- Board Meeting",I10="Convention- FND Board Meeting",I10="Convention-RC",I10="Convention-DC"),"##GC- YEAR: General Convention(Convention)",IF(I10="BoT Meeting-Fall","BTF- Board of Trustees Meeting, Fall",IF(I10="BoT Meeting-Spring","BTSP- Board of Trustees Meeting, Spring",IF(I10="BoT Meeting-Winter","BTW- Board of Trustees Meeting, Winter", IF(I10="FND Board Meeting","WFBM- Winter, Foundation Board Meeting",IF(I10="Keystone-Northwest","KNW- Keystone, Northwest",IF(I10="Keystone-North Central","KMW- Keystone, Midwest",IF(I10="Keystone-Northeast","KNE- Keystone, Northeast",IF(I10="Keystone-Southeast","KSE- Keystone, Southeast",IF(I10="Keystone-Southwest","KSW- Keystone, Southwest",IF(I10="Keystone-South Central","KSC- Keystone, South Central",""))))))))))))</f>
        <v/>
      </c>
      <c r="E35" s="83"/>
      <c r="F35" s="81" t="str">
        <f>IF(G10="","",IF(G10="Airfare","7911",IF(G10="Car Rental","7915",IF(G10="Hotel","7913",IF(G10="Meals","7914",IF(G10="Mileage (.40 per mile)","7912",IF(G10="Parking","7919",IF(G10="Misc.-Supplies","8116",IF(G10="Taxi","7916","")))))))))</f>
        <v/>
      </c>
      <c r="G35" s="82"/>
      <c r="H35" s="83"/>
      <c r="I35" s="36" t="str">
        <f>IF(J35="","",IF(AND(J35&lt;&gt;"",C4="Assistant District Chief "),"ADC",IF(AND(J35&lt;&gt;"",C4="Advisory Board Member"),"0",IF(AND(J35&lt;&gt;"",C4="BoT Member"),"BT",IF(AND(J35&lt;&gt;"",C4="District Chief"),"DC",IF(AND(J35&lt;&gt;"",C4="FND Board Member"),"FD",IF(AND(J35&lt;&gt;"",C4="Friend of Beta"),"0",IF(AND(J35&lt;&gt;"",C4="Regional Chief"),"RC",IF(AND(J35&lt;&gt;"",C4="General Secretary"),"GS","")))))))))</f>
        <v/>
      </c>
      <c r="J35" s="96" t="str">
        <f t="shared" ref="J35:J45" si="1">IF(E10="","",VLOOKUP(E10,_chapter,2,FALSE))</f>
        <v/>
      </c>
      <c r="K35" s="97"/>
      <c r="L35" s="40" t="str">
        <f>IF(J10="","",J10)</f>
        <v/>
      </c>
      <c r="M35" s="42"/>
    </row>
    <row r="36" spans="2:13" ht="24" customHeight="1" x14ac:dyDescent="0.2">
      <c r="B36" s="58" t="str">
        <f t="shared" ref="B36:B45" si="2">IF(B11="","",B11)</f>
        <v/>
      </c>
      <c r="C36" s="60" t="str">
        <f>IF(I11="","",IF(OR(I11="BoT Meeting-Fall",I11="BoT Meeting-Spring",I11="BoT Meeting-Winter"),"BTMT- Fraternity Gov.-BT Meetings",IF(OR(I11="Chapter Visit- Volunteer Meeting",I11="Chapter Visit- Volunteer Recruitment/Training"),"VD- Volunteer Development",IF(OR(I11="Keystone-Northwest",I11="Keystone-North Central",I11="Keystone-Northeast",I11="Keystone-Southeast",I11="Keystone-Southwest",I11="Keystone-South Central"),"LDKY- Keystone Conference",IF(I11="Chapter Visit","CO- Chapter Operations",IF(I11="Chapter Installations","COCI- Chapter Ops-Chapter Installations",IF(I11="CPLA","LDCPLA- Chapter President Leadership Academy",IF(I11="Chapter Visit- Risk Management","RM- Risk Management",IF(I11="Leadership Summit","VDLS- Vol. Dev.-Leadership Summit",IF(I11="FND Board Meeting","FBM- Foundation Gov.-FB Meetings",IF(I11="Convention- Board Meeting","CNBT- Conv.-Board of Trustees",IF(I11="Convention- FND Board Meeting","CNFB- Conv.-Foundation Board",IF(I11="Convention-RC","CNRD- Conv.-RD Track",IF(I11="Convention-DC","CNDC- Conv.-DC Track",IF(I11="GFHC Meeting","GFHC","")))))))))))))))</f>
        <v/>
      </c>
      <c r="D36" s="81" t="str">
        <f t="shared" si="0"/>
        <v/>
      </c>
      <c r="E36" s="83"/>
      <c r="F36" s="81" t="str">
        <f t="shared" ref="F36:F45" si="3">IF(G11="","",IF(G11="Airfare","7911",IF(G11="Car Rental","7915",IF(G11="Hotel","7913",IF(G11="Meals","7914",IF(G11="Mileage (.40 per mile)","7912",IF(G11="Parking","7919",IF(G11="Misc.-Supplies","8116",IF(G11="Taxi","7916","")))))))))</f>
        <v/>
      </c>
      <c r="G36" s="82"/>
      <c r="H36" s="83"/>
      <c r="I36" s="39" t="str">
        <f>IF(J36="","",IF(AND(J36&lt;&gt;"",C4="Assistant District Chief "),"ADC",IF(AND(J36&lt;&gt;"",C4="Advisory Board Member"),"0",IF(AND(J36&lt;&gt;"",C4="BoT Member"),"BT",IF(AND(J36&lt;&gt;"",C4="District Chief"),"DC",IF(AND(J36&lt;&gt;"",C4="FND Board Member"),"FD",IF(AND(J36&lt;&gt;"",C4="Friend of Beta"),"0",IF(AND(J36&lt;&gt;"",C4="Regional Chief"),"RC",IF(AND(J36&lt;&gt;"",C4="General Secretary"),"GS","")))))))))</f>
        <v/>
      </c>
      <c r="J36" s="96" t="str">
        <f t="shared" si="1"/>
        <v/>
      </c>
      <c r="K36" s="97"/>
      <c r="L36" s="40" t="str">
        <f t="shared" ref="L36:L45" si="4">IF(J11="","",J11)</f>
        <v/>
      </c>
      <c r="M36" s="42"/>
    </row>
    <row r="37" spans="2:13" ht="24" customHeight="1" x14ac:dyDescent="0.2">
      <c r="B37" s="58" t="str">
        <f t="shared" si="2"/>
        <v/>
      </c>
      <c r="C37" s="60" t="str">
        <f>IF(I12="","",IF(OR(I12="BoT Meeting-Fall",I12="BoT Meeting-Spring",I12="BoT Meeting-Winter"),"BTMT- Fraternity Gov.-BT Meetings",IF(OR(I12="Chapter Visit- Volunteer Meeting",I12="Chapter Visit- Volunteer Recruitment/Training"),"VD- Volunteer Development",IF(OR(I12="Keystone-Northwest",I12="Keystone-North Central",I12="Keystone-Northeast",I12="Keystone-Southeast",I12="Keystone-Southwest",I12="Keystone-South Central"),"LDKY- Keystone Conference",IF(I12="Chapter Visit","CO- Chapter Operations",IF(I12="Chapter Installations","COCI- Chapter Ops-Chapter Installations",IF(I12="CPLA","LDCPLA- Chapter President Leadership Academy",IF(I12="Chapter Visit- Risk Management","RM- Risk Management",IF(I12="Leadership Summit","VDLS- Vol. Dev.-Leadership Summit",IF(I12="FND Board Meeting","FBM- Foundation Gov.-FB Meetings",IF(I12="Convention- Board Meeting","CNBT- Conv.-Board of Trustees",IF(I12="Convention- FND Board Meeting","CNFB- Conv.-Foundation Board",IF(I12="Convention-RC","CNRD- Conv.-RD Track",IF(I12="Convention-DC","CNDC- Conv.-DC Track",IF(I12="GFHC Meeting","GFHC","")))))))))))))))</f>
        <v/>
      </c>
      <c r="D37" s="81" t="str">
        <f t="shared" si="0"/>
        <v/>
      </c>
      <c r="E37" s="83"/>
      <c r="F37" s="81" t="str">
        <f t="shared" si="3"/>
        <v/>
      </c>
      <c r="G37" s="82"/>
      <c r="H37" s="83"/>
      <c r="I37" s="39" t="str">
        <f>IF(J37="","",IF(AND(J37&lt;&gt;"",C4="Assistant District Chief "),"ADC",IF(AND(J37&lt;&gt;"",C4="Advisory Board Member"),"0",IF(AND(J37&lt;&gt;"",C4="BoT Member"),"BT",IF(AND(J37&lt;&gt;"",C4="District Chief"),"DC",IF(AND(J37&lt;&gt;"",C4="FND Board Member"),"FD",IF(AND(J37&lt;&gt;"",C4="Friend of Beta"),"0",IF(AND(J37&lt;&gt;"",C4="Regional Chief"),"RC",IF(AND(J37&lt;&gt;"",C4="General Secretary"),"GS","")))))))))</f>
        <v/>
      </c>
      <c r="J37" s="96" t="str">
        <f t="shared" si="1"/>
        <v/>
      </c>
      <c r="K37" s="97"/>
      <c r="L37" s="40" t="str">
        <f t="shared" si="4"/>
        <v/>
      </c>
      <c r="M37" s="42"/>
    </row>
    <row r="38" spans="2:13" ht="24" customHeight="1" x14ac:dyDescent="0.2">
      <c r="B38" s="58" t="str">
        <f t="shared" si="2"/>
        <v/>
      </c>
      <c r="C38" s="60" t="str">
        <f>IF(I13="","",IF(OR(I13="BoT Meeting-Fall",I13="BoT Meeting-Spring",I13="BoT Meeting-Winter"),"BTMT- Fraternity Gov.-BT Meetings",IF(OR(I13="Chapter Visit- Volunteer Meeting",I13="Chapter Visit- Volunteer Recruitment/Training"),"VD- Volunteer Development",IF(OR(I13="Keystone-Northwest",I13="Keystone-North Central",I13="Keystone-Northeast",I13="Keystone-Southeast",I13="Keystone-Southwest",I13="Keystone-South Central"),"LDKY- Keystone Conference",IF(I13="Chapter Visit","CO- Chapter Operations",IF(I13="Chapter Installations","COCI- Chapter Ops-Chapter Installations",IF(I13="CPLA","LDCPLA- Chapter President Leadership Academy",IF(I13="Chapter Visit- Risk Management","RM- Risk Management",IF(I13="Leadership Summit","VDLS- Vol. Dev.-Leadership Summit",IF(I13="FND Board Meeting","FBM- Foundation Gov.-FB Meetings",IF(I13="Convention- Board Meeting","CNBT- Conv.-Board of Trustees",IF(I13="Convention- FND Board Meeting","CNFB- Conv.-Foundation Board",IF(I13="Convention-RC","CNRD- Conv.-RD Track",IF(I13="Convention-DC","CNDC- Conv.-DC Track",IF(I13="GFHC Meeting","GFHC","")))))))))))))))</f>
        <v/>
      </c>
      <c r="D38" s="81" t="str">
        <f t="shared" si="0"/>
        <v/>
      </c>
      <c r="E38" s="83"/>
      <c r="F38" s="81" t="str">
        <f t="shared" si="3"/>
        <v/>
      </c>
      <c r="G38" s="82"/>
      <c r="H38" s="83"/>
      <c r="I38" s="39" t="str">
        <f>IF(J38="","",IF(AND(J38&lt;&gt;"",C4="Assistant District Chief "),"ADC",IF(AND(J38&lt;&gt;"",C4="Advisory Board Member"),"0",IF(AND(J38&lt;&gt;"",C4="BoT Member"),"BT",IF(AND(J38&lt;&gt;"",C4="District Chief"),"DC",IF(AND(J38&lt;&gt;"",C4="FND Board Member"),"FD",IF(AND(J38&lt;&gt;"",C4="Friend of Beta"),"0",IF(AND(J38&lt;&gt;"",C4="Regional Chief"),"RC",IF(AND(J38&lt;&gt;"",C4="General Secretary"),"GS","")))))))))</f>
        <v/>
      </c>
      <c r="J38" s="96" t="str">
        <f t="shared" si="1"/>
        <v/>
      </c>
      <c r="K38" s="97"/>
      <c r="L38" s="40" t="str">
        <f t="shared" si="4"/>
        <v/>
      </c>
      <c r="M38" s="42"/>
    </row>
    <row r="39" spans="2:13" ht="24" customHeight="1" x14ac:dyDescent="0.2">
      <c r="B39" s="58" t="str">
        <f t="shared" si="2"/>
        <v/>
      </c>
      <c r="C39" s="60" t="str">
        <f>IF(I14="","",IF(OR(I14="BoT Meeting-Fall",I14="BoT Meeting-Spring",I14="BoT Meeting-Winter"),"BTMT- Fraternity Gov.-BT Meetings",IF(OR(I14="Chapter Visit- Volunteer Meeting",I14="Chapter Visit- Volunteer Recruitment/Training"),"VD- Volunteer Development",IF(OR(I14="Keystone-Northwest",I14="Keystone-North Central",I14="Keystone-Northeast",I14="Keystone-Southeast",I14="Keystone-Southwest",I14="Keystone-South Central"),"LDKY- Keystone Conference",IF(I14="Chapter Visit","CO- Chapter Operations",IF(I14="Chapter Installations","COCI- Chapter Ops-Chapter Installations",IF(I14="CPLA","LDCPLA- Chapter President Leadership Academy",IF(I14="Chapter Visit- Risk Management","RM- Risk Management",IF(I14="Leadership Summit","VDLS- Vol. Dev.-Leadership Summit",IF(I14="FND Board Meeting","FBM- Foundation Gov.-FB Meetings",IF(I14="Convention- Board Meeting","CNBT- Conv.-Board of Trustees",IF(I14="Convention- FND Board Meeting","CNFB- Conv.-Foundation Board",IF(I14="Convention-RC","CNRD- Conv.-RD Track",IF(I14="Convention-DC","CNDC- Conv.-DC Track",IF(I14="GFHC Meeting","GFHC","")))))))))))))))</f>
        <v/>
      </c>
      <c r="D39" s="81" t="str">
        <f t="shared" si="0"/>
        <v/>
      </c>
      <c r="E39" s="83"/>
      <c r="F39" s="81" t="str">
        <f t="shared" si="3"/>
        <v/>
      </c>
      <c r="G39" s="82"/>
      <c r="H39" s="83"/>
      <c r="I39" s="39" t="str">
        <f>IF(J39="","",IF(AND(J39&lt;&gt;"",C4="Assistant District Chief "),"ADC",IF(AND(J39&lt;&gt;"",C4="Advisory Board Member"),"0",IF(AND(J39&lt;&gt;"",C4="BoT Member"),"BT",IF(AND(J39&lt;&gt;"",C4="District Chief"),"DC",IF(AND(J39&lt;&gt;"",C4="FND Board Member"),"FD",IF(AND(J39&lt;&gt;"",C4="Friend of Beta"),"0",IF(AND(J39&lt;&gt;"",C4="Regional Chief"),"RC",IF(AND(J39&lt;&gt;"",C4="General Secretary"),"GS","")))))))))</f>
        <v/>
      </c>
      <c r="J39" s="96" t="str">
        <f t="shared" si="1"/>
        <v/>
      </c>
      <c r="K39" s="97"/>
      <c r="L39" s="40" t="str">
        <f t="shared" si="4"/>
        <v/>
      </c>
      <c r="M39" s="42"/>
    </row>
    <row r="40" spans="2:13" ht="24" customHeight="1" x14ac:dyDescent="0.2">
      <c r="B40" s="58" t="str">
        <f t="shared" si="2"/>
        <v/>
      </c>
      <c r="C40" s="60" t="str">
        <f>IF(I15="","",IF(OR(I15="BoT Meeting-Fall",I15="BoT Meeting-Spring",I15="BoT Meeting-Winter"),"BTMT- Fraternity Gov.-BT Meetings",IF(OR(I15="Chapter Visit- Volunteer Meeting",I15="Chapter Visit- Volunteer Recruitment/Training"),"VD- Volunteer Development",IF(OR(I15="Keystone-Northwest",I15="Keystone-North Central",I15="Keystone-Northeast",I15="Keystone-Southeast",I15="Keystone-Southwest",I15="Keystone-South Central"),"LDKY- Keystone Conference",IF(I15="Chapter Visit","CO- Chapter Operations",IF(I15="Chapter Installations","COCI- Chapter Ops-Chapter Installations",IF(I15="CPLA","LDCPLA- Chapter President Leadership Academy",IF(I15="Chapter Visit- Risk Management","RM- Risk Management",IF(I15="Leadership Summit","VDLS- Vol. Dev.-Leadership Summit",IF(I15="FND Board Meeting","FBM- Foundation Gov.-FB Meetings",IF(I15="Convention- Board Meeting","CNBT- Conv.-Board of Trustees",IF(I15="Convention- FND Board Meeting","CNFB- Conv.-Foundation Board",IF(I15="Convention-RC","CNRD- Conv.-RD Track",IF(I15="Convention-DC","CNDC- Conv.-DC Track",IF(I15="GFHC Meeting","GFHC","")))))))))))))))</f>
        <v/>
      </c>
      <c r="D40" s="81" t="str">
        <f t="shared" si="0"/>
        <v/>
      </c>
      <c r="E40" s="83"/>
      <c r="F40" s="81" t="str">
        <f t="shared" si="3"/>
        <v/>
      </c>
      <c r="G40" s="82"/>
      <c r="H40" s="83"/>
      <c r="I40" s="39" t="str">
        <f>IF(J40="","",IF(AND(J40&lt;&gt;"",C4="Assistant District Chief "),"ADC",IF(AND(J40&lt;&gt;"",C4="Advisory Board Member"),"0",IF(AND(J40&lt;&gt;"",C4="BoT Member"),"BT",IF(AND(J40&lt;&gt;"",C4="District Chief"),"DC",IF(AND(J40&lt;&gt;"",C4="FND Board Member"),"FD",IF(AND(J40&lt;&gt;"",C4="Friend of Beta"),"0",IF(AND(J40&lt;&gt;"",C4="Regional Chief"),"RC",IF(AND(J40&lt;&gt;"",C4="General Secretary"),"GS","")))))))))</f>
        <v/>
      </c>
      <c r="J40" s="96" t="str">
        <f t="shared" si="1"/>
        <v/>
      </c>
      <c r="K40" s="97"/>
      <c r="L40" s="40" t="str">
        <f t="shared" si="4"/>
        <v/>
      </c>
      <c r="M40" s="42"/>
    </row>
    <row r="41" spans="2:13" ht="24" customHeight="1" x14ac:dyDescent="0.2">
      <c r="B41" s="58" t="str">
        <f t="shared" si="2"/>
        <v/>
      </c>
      <c r="C41" s="60" t="str">
        <f>IF(I16="","",IF(OR(I16="BoT Meeting-Fall",I16="BoT Meeting-Spring",I16="BoT Meeting-Winter"),"BTMT- Fraternity Gov.-BT Meetings",IF(OR(I16="Chapter Visit- Volunteer Meeting",I16="Chapter Visit- Volunteer Recruitment/Training"),"VD- Volunteer Development",IF(OR(I16="Keystone-Northwest",I16="Keystone-North Central",I16="Keystone-Northeast",I16="Keystone-Southeast",I16="Keystone-Southwest",I16="Keystone-South Central"),"LDKY- Keystone Conference",IF(I16="Chapter Visit","CO- Chapter Operations",IF(I16="Chapter Installations","COCI- Chapter Ops-Chapter Installations",IF(I16="CPLA","LDCPLA- Chapter President Leadership Academy",IF(I16="Chapter Visit- Risk Management","RM- Risk Management",IF(I16="Leadership Summit","VDLS- Vol. Dev.-Leadership Summit",IF(I16="FND Board Meeting","FBM- Foundation Gov.-FB Meetings",IF(I16="Convention- Board Meeting","CNBT- Conv.-Board of Trustees",IF(I16="Convention- FND Board Meeting","CNFB- Conv.-Foundation Board",IF(I16="Convention-RC","CNRD- Conv.-RD Track",IF(I16="Convention-DC","CNDC- Conv.-DC Track",IF(I16="GFHC Meeting","GFHC","")))))))))))))))</f>
        <v/>
      </c>
      <c r="D41" s="81" t="str">
        <f t="shared" si="0"/>
        <v/>
      </c>
      <c r="E41" s="83"/>
      <c r="F41" s="81" t="str">
        <f t="shared" si="3"/>
        <v/>
      </c>
      <c r="G41" s="82"/>
      <c r="H41" s="83"/>
      <c r="I41" s="39" t="str">
        <f>IF(J41="","",IF(AND(J41&lt;&gt;"",C4="Assistant District Chief "),"ADC",IF(AND(J41&lt;&gt;"",C4="Advisory Board Member"),"0",IF(AND(J41&lt;&gt;"",C4="BoT Member"),"BT",IF(AND(J41&lt;&gt;"",C4="District Chief"),"DC",IF(AND(J41&lt;&gt;"",C4="FND Board Member"),"FD",IF(AND(J41&lt;&gt;"",C4="Friend of Beta"),"0",IF(AND(J41&lt;&gt;"",C4="Regional Chief"),"RC",IF(AND(J41&lt;&gt;"",C4="General Secretary"),"GS","")))))))))</f>
        <v/>
      </c>
      <c r="J41" s="96" t="str">
        <f t="shared" si="1"/>
        <v/>
      </c>
      <c r="K41" s="97"/>
      <c r="L41" s="40" t="str">
        <f t="shared" si="4"/>
        <v/>
      </c>
      <c r="M41" s="42"/>
    </row>
    <row r="42" spans="2:13" ht="24" customHeight="1" x14ac:dyDescent="0.2">
      <c r="B42" s="58" t="str">
        <f t="shared" si="2"/>
        <v/>
      </c>
      <c r="C42" s="60" t="str">
        <f>IF(I17="","",IF(OR(I17="BoT Meeting-Fall",I17="BoT Meeting-Spring",I17="BoT Meeting-Winter"),"BTMT- Fraternity Gov.-BT Meetings",IF(OR(I17="Chapter Visit- Volunteer Meeting",I17="Chapter Visit- Volunteer Recruitment/Training"),"VD- Volunteer Development",IF(OR(I17="Keystone-Northwest",I17="Keystone-North Central",I17="Keystone-Northeast",I17="Keystone-Southeast",I17="Keystone-Southwest",I17="Keystone-South Central"),"LDKY- Keystone Conference",IF(I17="Chapter Visit","CO- Chapter Operations",IF(I17="Chapter Installations","COCI- Chapter Ops-Chapter Installations",IF(I17="CPLA","LDCPLA- Chapter President Leadership Academy",IF(I17="Chapter Visit- Risk Management","RM- Risk Management",IF(I17="Leadership Summit","VDLS- Vol. Dev.-Leadership Summit",IF(I17="FND Board Meeting","FBM- Foundation Gov.-FB Meetings",IF(I17="Convention- Board Meeting","CNBT- Conv.-Board of Trustees",IF(I17="Convention- FND Board Meeting","CNFB- Conv.-Foundation Board",IF(I17="Convention-RC","CNRD- Conv.-RD Track",IF(I17="Convention-DC","CNDC- Conv.-DC Track",IF(I17="GFHC Meeting","GFHC","")))))))))))))))</f>
        <v/>
      </c>
      <c r="D42" s="81" t="str">
        <f t="shared" si="0"/>
        <v/>
      </c>
      <c r="E42" s="83"/>
      <c r="F42" s="81" t="str">
        <f t="shared" si="3"/>
        <v/>
      </c>
      <c r="G42" s="82"/>
      <c r="H42" s="83"/>
      <c r="I42" s="39" t="str">
        <f>IF(J42="","",IF(AND(J42&lt;&gt;"",C4="Assistant District Chief "),"ADC",IF(AND(J42&lt;&gt;"",C4="Advisory Board Member"),"0",IF(AND(J42&lt;&gt;"",C4="BoT Member"),"BT",IF(AND(J42&lt;&gt;"",C4="District Chief"),"DC",IF(AND(J42&lt;&gt;"",C4="FND Board Member"),"FD",IF(AND(J42&lt;&gt;"",C4="Friend of Beta"),"0",IF(AND(J42&lt;&gt;"",C4="Regional Chief"),"RC",IF(AND(J42&lt;&gt;"",C4="General Secretary"),"GS","")))))))))</f>
        <v/>
      </c>
      <c r="J42" s="96" t="str">
        <f t="shared" si="1"/>
        <v/>
      </c>
      <c r="K42" s="97"/>
      <c r="L42" s="40" t="str">
        <f t="shared" si="4"/>
        <v/>
      </c>
      <c r="M42" s="42"/>
    </row>
    <row r="43" spans="2:13" ht="24" customHeight="1" x14ac:dyDescent="0.2">
      <c r="B43" s="58" t="str">
        <f t="shared" si="2"/>
        <v/>
      </c>
      <c r="C43" s="60" t="str">
        <f>IF(I18="","",IF(OR(I18="BoT Meeting-Fall",I18="BoT Meeting-Spring",I18="BoT Meeting-Winter"),"BTMT- Fraternity Gov.-BT Meetings",IF(OR(I18="Chapter Visit- Volunteer Meeting",I18="Chapter Visit- Volunteer Recruitment/Training"),"VD- Volunteer Development",IF(OR(I18="Keystone-Northwest",I18="Keystone-North Central",I18="Keystone-Northeast",I18="Keystone-Southeast",I18="Keystone-Southwest",I18="Keystone-South Central"),"LDKY- Keystone Conference",IF(I18="Chapter Visit","CO- Chapter Operations",IF(I18="Chapter Installations","COCI- Chapter Ops-Chapter Installations",IF(I18="CPLA","LDCPLA- Chapter President Leadership Academy",IF(I18="Chapter Visit- Risk Management","RM- Risk Management",IF(I18="Leadership Summit","VDLS- Vol. Dev.-Leadership Summit",IF(I18="FND Board Meeting","FBM- Foundation Gov.-FB Meetings",IF(I18="Convention- Board Meeting","CNBT- Conv.-Board of Trustees",IF(I18="Convention- FND Board Meeting","CNFB- Conv.-Foundation Board",IF(I18="Convention-RC","CNRD- Conv.-RD Track",IF(I18="Convention-DC","CNDC- Conv.-DC Track",IF(I18="GFHC Meeting","GFHC","")))))))))))))))</f>
        <v/>
      </c>
      <c r="D43" s="81" t="str">
        <f t="shared" si="0"/>
        <v/>
      </c>
      <c r="E43" s="83"/>
      <c r="F43" s="81" t="str">
        <f t="shared" si="3"/>
        <v/>
      </c>
      <c r="G43" s="82"/>
      <c r="H43" s="83"/>
      <c r="I43" s="39" t="str">
        <f>IF(J43="","",IF(AND(J43&lt;&gt;"",C4="Assistant District Chief "),"ADC",IF(AND(J43&lt;&gt;"",C4="Advisory Board Member"),"0",IF(AND(J43&lt;&gt;"",C4="BoT Member"),"BT",IF(AND(J43&lt;&gt;"",C4="District Chief"),"DC",IF(AND(J43&lt;&gt;"",C4="FND Board Member"),"FD",IF(AND(J43&lt;&gt;"",C4="Friend of Beta"),"0",IF(AND(J43&lt;&gt;"",C4="Regional Chief"),"RC",IF(AND(J43&lt;&gt;"",C4="General Secretary"),"GS","")))))))))</f>
        <v/>
      </c>
      <c r="J43" s="96" t="str">
        <f t="shared" si="1"/>
        <v/>
      </c>
      <c r="K43" s="97"/>
      <c r="L43" s="40" t="str">
        <f t="shared" si="4"/>
        <v/>
      </c>
      <c r="M43" s="42"/>
    </row>
    <row r="44" spans="2:13" ht="24" customHeight="1" x14ac:dyDescent="0.2">
      <c r="B44" s="58" t="str">
        <f t="shared" si="2"/>
        <v/>
      </c>
      <c r="C44" s="60" t="str">
        <f>IF(I19="","",IF(OR(I19="BoT Meeting-Fall",I19="BoT Meeting-Spring",I19="BoT Meeting-Winter"),"BTMT- Fraternity Gov.-BT Meetings",IF(OR(I19="Chapter Visit- Volunteer Meeting",I19="Chapter Visit- Volunteer Recruitment/Training"),"VD- Volunteer Development",IF(OR(I19="Keystone-Northwest",I19="Keystone-North Central",I19="Keystone-Northeast",I19="Keystone-Southeast",I19="Keystone-Southwest",I19="Keystone-South Central"),"LDKY- Keystone Conference",IF(I19="Chapter Visit","CO- Chapter Operations",IF(I19="Chapter Installations","COCI- Chapter Ops-Chapter Installations",IF(I19="CPLA","LDCPLA- Chapter President Leadership Academy",IF(I19="Chapter Visit- Risk Management","RM- Risk Management",IF(I19="Leadership Summit","VDLS- Vol. Dev.-Leadership Summit",IF(I19="FND Board Meeting","FBM- Foundation Gov.-FB Meetings",IF(I19="Convention- Board Meeting","CNBT- Conv.-Board of Trustees",IF(I19="Convention- FND Board Meeting","CNFB- Conv.-Foundation Board",IF(I19="Convention-RC","CNRD- Conv.-RD Track",IF(I19="Convention-DC","CNDC- Conv.-DC Track",IF(I19="GFHC Meeting","GFHC","")))))))))))))))</f>
        <v/>
      </c>
      <c r="D44" s="81" t="str">
        <f t="shared" si="0"/>
        <v/>
      </c>
      <c r="E44" s="83"/>
      <c r="F44" s="81" t="str">
        <f t="shared" si="3"/>
        <v/>
      </c>
      <c r="G44" s="82"/>
      <c r="H44" s="83"/>
      <c r="I44" s="39" t="str">
        <f>IF(J44="","",IF(AND(J44&lt;&gt;"",C4="Assistant District Chief "),"ADC",IF(AND(J44&lt;&gt;"",C4="Advisory Board Member"),"0",IF(AND(J44&lt;&gt;"",C4="BoT Member"),"BT",IF(AND(J44&lt;&gt;"",C4="District Chief"),"DC",IF(AND(J44&lt;&gt;"",C4="FND Board Member"),"FD",IF(AND(J44&lt;&gt;"",C4="Friend of Beta"),"0",IF(AND(J44&lt;&gt;"",C4="Regional Chief"),"RC",IF(AND(J44&lt;&gt;"",C4="General Secretary"),"GS","")))))))))</f>
        <v/>
      </c>
      <c r="J44" s="96" t="str">
        <f t="shared" si="1"/>
        <v/>
      </c>
      <c r="K44" s="97"/>
      <c r="L44" s="40" t="str">
        <f t="shared" si="4"/>
        <v/>
      </c>
      <c r="M44" s="42"/>
    </row>
    <row r="45" spans="2:13" ht="24" customHeight="1" x14ac:dyDescent="0.2">
      <c r="B45" s="58" t="str">
        <f t="shared" si="2"/>
        <v/>
      </c>
      <c r="C45" s="60" t="str">
        <f>IF(I20="","",IF(OR(I20="BoT Meeting-Fall",I20="BoT Meeting-Spring",I20="BoT Meeting-Winter"),"BTMT- Fraternity Gov.-BT Meetings",IF(OR(I20="Chapter Visit- Volunteer Meeting",I20="Chapter Visit- Volunteer Recruitment/Training"),"VD- Volunteer Development",IF(OR(I20="Keystone-Northwest",I20="Keystone-North Central",I20="Keystone-Northeast",I20="Keystone-Southeast",I20="Keystone-Southwest",I20="Keystone-South Central"),"LDKY- Keystone Conference",IF(I20="Chapter Visit","CO- Chapter Operations",IF(I20="Chapter Installations","COCI- Chapter Ops-Chapter Installations",IF(I20="CPLA","LDCPLA- Chapter President Leadership Academy",IF(I20="Chapter Visit- Risk Management","RM- Risk Management",IF(I20="Leadership Summit","VDLS- Vol. Dev.-Leadership Summit",IF(I20="FND Board Meeting","FBM- Foundation Gov.-FB Meetings",IF(I20="Convention- Board Meeting","CNBT- Conv.-Board of Trustees",IF(I20="Convention- FND Board Meeting","CNFB- Conv.-Foundation Board",IF(I20="Convention-RC","CNRD- Conv.-RD Track",IF(I20="Convention-DC","CNDC- Conv.-DC Track",IF(I20="GFHC Meeting","GFHC","")))))))))))))))</f>
        <v/>
      </c>
      <c r="D45" s="81" t="str">
        <f t="shared" si="0"/>
        <v/>
      </c>
      <c r="E45" s="83"/>
      <c r="F45" s="81" t="str">
        <f t="shared" si="3"/>
        <v/>
      </c>
      <c r="G45" s="82"/>
      <c r="H45" s="83"/>
      <c r="I45" s="39" t="str">
        <f>IF(J45="","",IF(AND(J45&lt;&gt;"",C4="Assistant District Chief "),"ADC",IF(AND(J45&lt;&gt;"",C4="Advisory Board Member"),"0",IF(AND(J45&lt;&gt;"",C4="BoT Member"),"BT",IF(AND(J45&lt;&gt;"",C4="District Chief"),"DC",IF(AND(J45&lt;&gt;"",C4="FND Board Member"),"FD",IF(AND(J45&lt;&gt;"",C4="Friend of Beta"),"0",IF(AND(J45&lt;&gt;"",C4="Regional Chief"),"RC",IF(AND(J45&lt;&gt;"",C4="General Secretary"),"GS","")))))))))</f>
        <v/>
      </c>
      <c r="J45" s="96" t="str">
        <f t="shared" si="1"/>
        <v/>
      </c>
      <c r="K45" s="97"/>
      <c r="L45" s="40" t="str">
        <f t="shared" si="4"/>
        <v/>
      </c>
      <c r="M45" s="42"/>
    </row>
    <row r="46" spans="2:13" ht="24" customHeight="1" x14ac:dyDescent="0.2">
      <c r="B46" s="112" t="s">
        <v>423</v>
      </c>
      <c r="C46" s="113"/>
      <c r="D46" s="113"/>
      <c r="E46" s="113"/>
      <c r="F46" s="113"/>
      <c r="G46" s="113"/>
      <c r="H46" s="113"/>
      <c r="I46" s="113"/>
      <c r="J46" s="113"/>
      <c r="K46" s="114"/>
      <c r="L46" s="45">
        <f>J24</f>
        <v>0</v>
      </c>
      <c r="M46" s="43"/>
    </row>
    <row r="47" spans="2:13" ht="24" customHeight="1" x14ac:dyDescent="0.2">
      <c r="B47" s="110" t="s">
        <v>424</v>
      </c>
      <c r="C47" s="110"/>
      <c r="D47" s="110"/>
      <c r="E47" s="110"/>
      <c r="F47" s="110"/>
      <c r="G47" s="110"/>
      <c r="H47" s="110"/>
      <c r="I47" s="110"/>
      <c r="J47" s="110"/>
      <c r="K47" s="111"/>
      <c r="L47" s="46">
        <f>J27</f>
        <v>0</v>
      </c>
      <c r="M47" s="43"/>
    </row>
    <row r="48" spans="2:13" ht="24" customHeight="1" x14ac:dyDescent="0.2">
      <c r="B48" s="107" t="s">
        <v>425</v>
      </c>
      <c r="C48" s="108"/>
      <c r="D48" s="108"/>
      <c r="E48" s="108"/>
      <c r="F48" s="108"/>
      <c r="G48" s="108"/>
      <c r="H48" s="108"/>
      <c r="I48" s="108"/>
      <c r="J48" s="108"/>
      <c r="K48" s="109"/>
      <c r="L48" s="37"/>
      <c r="M48" s="44"/>
    </row>
  </sheetData>
  <sheetProtection algorithmName="SHA-512" hashValue="sQVG5f+kU9W2pwzKydoD4YnGNdwYC/PZgk9VpR96Zc+jlEg/8zf68gMyhFjtgaiRltdg7G6XFttcTOVLlWxZ1g==" saltValue="8a4WLzpLzmu/QkvhFJ7ZbQ==" spinCount="100000" sheet="1" selectLockedCells="1"/>
  <mergeCells count="83">
    <mergeCell ref="F31:H33"/>
    <mergeCell ref="I31:L33"/>
    <mergeCell ref="F38:H38"/>
    <mergeCell ref="F39:H39"/>
    <mergeCell ref="B48:K48"/>
    <mergeCell ref="B47:K47"/>
    <mergeCell ref="B46:K46"/>
    <mergeCell ref="J42:K42"/>
    <mergeCell ref="J43:K43"/>
    <mergeCell ref="J39:K39"/>
    <mergeCell ref="J40:K40"/>
    <mergeCell ref="J41:K41"/>
    <mergeCell ref="J34:K34"/>
    <mergeCell ref="J35:K35"/>
    <mergeCell ref="J36:K36"/>
    <mergeCell ref="J37:K37"/>
    <mergeCell ref="J38:K38"/>
    <mergeCell ref="J44:K44"/>
    <mergeCell ref="J45:K45"/>
    <mergeCell ref="D43:E43"/>
    <mergeCell ref="D44:E44"/>
    <mergeCell ref="D45:E45"/>
    <mergeCell ref="F43:H43"/>
    <mergeCell ref="F44:H44"/>
    <mergeCell ref="F45:H45"/>
    <mergeCell ref="D40:E40"/>
    <mergeCell ref="D41:E41"/>
    <mergeCell ref="D42:E42"/>
    <mergeCell ref="D38:E38"/>
    <mergeCell ref="D39:E39"/>
    <mergeCell ref="F40:H40"/>
    <mergeCell ref="F41:H41"/>
    <mergeCell ref="F34:H34"/>
    <mergeCell ref="F35:H35"/>
    <mergeCell ref="F36:H36"/>
    <mergeCell ref="F37:H37"/>
    <mergeCell ref="D35:E35"/>
    <mergeCell ref="D36:E36"/>
    <mergeCell ref="D37:E37"/>
    <mergeCell ref="D34:E34"/>
    <mergeCell ref="F42:H42"/>
    <mergeCell ref="L9:M9"/>
    <mergeCell ref="L10:M22"/>
    <mergeCell ref="C3:D3"/>
    <mergeCell ref="E21:F21"/>
    <mergeCell ref="E20:F20"/>
    <mergeCell ref="E19:F19"/>
    <mergeCell ref="E18:F18"/>
    <mergeCell ref="E17:F17"/>
    <mergeCell ref="E11:F11"/>
    <mergeCell ref="G15:H15"/>
    <mergeCell ref="G16:H16"/>
    <mergeCell ref="G17:H17"/>
    <mergeCell ref="E9:F9"/>
    <mergeCell ref="E10:F10"/>
    <mergeCell ref="G22:H22"/>
    <mergeCell ref="G27:I27"/>
    <mergeCell ref="G28:H28"/>
    <mergeCell ref="I28:J28"/>
    <mergeCell ref="B2:D2"/>
    <mergeCell ref="G18:H18"/>
    <mergeCell ref="G19:H19"/>
    <mergeCell ref="G20:H20"/>
    <mergeCell ref="G21:H21"/>
    <mergeCell ref="G26:I26"/>
    <mergeCell ref="G14:H14"/>
    <mergeCell ref="C4:D4"/>
    <mergeCell ref="C5:D5"/>
    <mergeCell ref="C6:D6"/>
    <mergeCell ref="C7:D7"/>
    <mergeCell ref="F3:I3"/>
    <mergeCell ref="B6:B7"/>
    <mergeCell ref="E22:F22"/>
    <mergeCell ref="G9:H9"/>
    <mergeCell ref="G10:H10"/>
    <mergeCell ref="G11:H11"/>
    <mergeCell ref="G12:H12"/>
    <mergeCell ref="G13:H13"/>
    <mergeCell ref="E13:F13"/>
    <mergeCell ref="E14:F14"/>
    <mergeCell ref="E15:F15"/>
    <mergeCell ref="E16:F16"/>
    <mergeCell ref="E12:F12"/>
  </mergeCells>
  <dataValidations count="2">
    <dataValidation type="list" allowBlank="1" showInputMessage="1" showErrorMessage="1" sqref="J26" xr:uid="{00000000-0002-0000-0000-000000000000}">
      <formula1>donationlist</formula1>
    </dataValidation>
    <dataValidation type="list" allowBlank="1" showInputMessage="1" showErrorMessage="1" sqref="I10:I22" xr:uid="{00000000-0002-0000-0000-000001000000}">
      <formula1>purpose1</formula1>
    </dataValidation>
  </dataValidations>
  <printOptions horizontalCentered="1"/>
  <pageMargins left="0.22" right="0.2" top="0.75" bottom="0.75" header="0.3" footer="0.3"/>
  <pageSetup scale="70" fitToHeight="0" pageOrder="overThenDown" orientation="landscape" r:id="rId1"/>
  <headerFooter differentFirst="1">
    <oddFooter>&amp;CPage &amp;P of &amp;N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3000000}">
          <x14:formula1>
            <xm:f>lists!$A$6:$A$13</xm:f>
          </x14:formula1>
          <xm:sqref>G10:H22</xm:sqref>
        </x14:dataValidation>
        <x14:dataValidation type="list" allowBlank="1" showInputMessage="1" showErrorMessage="1" xr:uid="{00000000-0002-0000-0000-000002000000}">
          <x14:formula1>
            <xm:f>lists!$C$17:$C$25</xm:f>
          </x14:formula1>
          <xm:sqref>C4:D4</xm:sqref>
        </x14:dataValidation>
        <x14:dataValidation type="list" allowBlank="1" showInputMessage="1" showErrorMessage="1" xr:uid="{00000000-0002-0000-0000-000004000000}">
          <x14:formula1>
            <xm:f>lists!$G$1:$G$155</xm:f>
          </x14:formula1>
          <xm:sqref>E11:F22</xm:sqref>
        </x14:dataValidation>
        <x14:dataValidation type="list" allowBlank="1" showInputMessage="1" showErrorMessage="1" xr:uid="{B593FE68-177E-4047-A94B-A137567E8C37}">
          <x14:formula1>
            <xm:f>lists!$G$1:$G$161</xm:f>
          </x14:formula1>
          <xm:sqref>E10:F10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80"/>
  <sheetViews>
    <sheetView topLeftCell="C1" workbookViewId="0">
      <selection activeCell="D14" sqref="D14"/>
    </sheetView>
  </sheetViews>
  <sheetFormatPr defaultRowHeight="12.75" x14ac:dyDescent="0.2"/>
  <cols>
    <col min="1" max="1" width="23.28515625" customWidth="1"/>
    <col min="3" max="3" width="26.85546875" customWidth="1"/>
    <col min="5" max="5" width="30.42578125" customWidth="1"/>
    <col min="7" max="7" width="21.28515625" customWidth="1"/>
    <col min="8" max="8" width="27" customWidth="1"/>
    <col min="10" max="10" width="27.140625" customWidth="1"/>
    <col min="11" max="11" width="102" customWidth="1"/>
    <col min="12" max="12" width="81.85546875" customWidth="1"/>
  </cols>
  <sheetData>
    <row r="1" spans="1:12" ht="76.5" x14ac:dyDescent="0.2">
      <c r="G1" t="s">
        <v>428</v>
      </c>
      <c r="H1">
        <v>0</v>
      </c>
      <c r="J1" t="s">
        <v>218</v>
      </c>
      <c r="K1" s="22"/>
      <c r="L1" s="22" t="s">
        <v>249</v>
      </c>
    </row>
    <row r="2" spans="1:12" ht="76.5" x14ac:dyDescent="0.2">
      <c r="C2" t="s">
        <v>10</v>
      </c>
      <c r="G2" t="s">
        <v>429</v>
      </c>
      <c r="H2">
        <v>0</v>
      </c>
      <c r="J2" t="s">
        <v>226</v>
      </c>
      <c r="K2" s="22"/>
      <c r="L2" s="22" t="s">
        <v>249</v>
      </c>
    </row>
    <row r="3" spans="1:12" ht="76.5" x14ac:dyDescent="0.2">
      <c r="C3" t="s">
        <v>11</v>
      </c>
      <c r="E3" t="s">
        <v>218</v>
      </c>
      <c r="G3" t="s">
        <v>451</v>
      </c>
      <c r="H3" t="s">
        <v>410</v>
      </c>
      <c r="J3" t="s">
        <v>219</v>
      </c>
      <c r="K3" s="22"/>
      <c r="L3" s="22" t="s">
        <v>249</v>
      </c>
    </row>
    <row r="4" spans="1:12" ht="63.75" x14ac:dyDescent="0.2">
      <c r="E4" t="s">
        <v>226</v>
      </c>
      <c r="G4" t="s">
        <v>246</v>
      </c>
      <c r="H4" t="s">
        <v>409</v>
      </c>
      <c r="J4" t="s">
        <v>227</v>
      </c>
      <c r="K4" s="23"/>
      <c r="L4" s="23" t="s">
        <v>415</v>
      </c>
    </row>
    <row r="5" spans="1:12" ht="63.75" x14ac:dyDescent="0.2">
      <c r="E5" t="s">
        <v>219</v>
      </c>
      <c r="G5" t="s">
        <v>81</v>
      </c>
      <c r="H5" t="s">
        <v>408</v>
      </c>
      <c r="J5" t="s">
        <v>13</v>
      </c>
      <c r="K5" s="23"/>
      <c r="L5" s="23" t="s">
        <v>415</v>
      </c>
    </row>
    <row r="6" spans="1:12" x14ac:dyDescent="0.2">
      <c r="A6" t="s">
        <v>242</v>
      </c>
      <c r="E6" t="s">
        <v>227</v>
      </c>
      <c r="G6" t="s">
        <v>82</v>
      </c>
      <c r="H6" t="s">
        <v>407</v>
      </c>
      <c r="J6" t="s">
        <v>251</v>
      </c>
      <c r="K6" s="21" t="s">
        <v>248</v>
      </c>
    </row>
    <row r="7" spans="1:12" x14ac:dyDescent="0.2">
      <c r="A7" t="s">
        <v>245</v>
      </c>
      <c r="E7" t="s">
        <v>13</v>
      </c>
      <c r="G7" t="s">
        <v>83</v>
      </c>
      <c r="H7" t="s">
        <v>437</v>
      </c>
      <c r="J7" t="s">
        <v>252</v>
      </c>
      <c r="K7" s="21" t="s">
        <v>248</v>
      </c>
    </row>
    <row r="8" spans="1:12" x14ac:dyDescent="0.2">
      <c r="A8" t="s">
        <v>9</v>
      </c>
      <c r="E8" t="s">
        <v>412</v>
      </c>
      <c r="G8" t="s">
        <v>430</v>
      </c>
      <c r="H8" t="s">
        <v>406</v>
      </c>
      <c r="J8" t="s">
        <v>253</v>
      </c>
      <c r="K8" s="21" t="s">
        <v>248</v>
      </c>
    </row>
    <row r="9" spans="1:12" x14ac:dyDescent="0.2">
      <c r="A9" t="s">
        <v>12</v>
      </c>
      <c r="E9" t="s">
        <v>413</v>
      </c>
      <c r="G9" t="s">
        <v>84</v>
      </c>
      <c r="H9" t="s">
        <v>405</v>
      </c>
      <c r="J9" t="s">
        <v>254</v>
      </c>
      <c r="K9" s="21" t="s">
        <v>248</v>
      </c>
    </row>
    <row r="10" spans="1:12" x14ac:dyDescent="0.2">
      <c r="A10" t="s">
        <v>421</v>
      </c>
      <c r="E10" t="s">
        <v>414</v>
      </c>
      <c r="G10" t="s">
        <v>85</v>
      </c>
      <c r="H10" t="s">
        <v>404</v>
      </c>
      <c r="J10" t="s">
        <v>14</v>
      </c>
      <c r="K10" s="21" t="s">
        <v>248</v>
      </c>
    </row>
    <row r="11" spans="1:12" ht="76.5" x14ac:dyDescent="0.2">
      <c r="A11" t="s">
        <v>411</v>
      </c>
      <c r="E11" t="s">
        <v>251</v>
      </c>
      <c r="G11" t="s">
        <v>86</v>
      </c>
      <c r="H11" t="s">
        <v>403</v>
      </c>
      <c r="J11" t="s">
        <v>76</v>
      </c>
      <c r="K11" s="22"/>
      <c r="L11" s="22" t="s">
        <v>249</v>
      </c>
    </row>
    <row r="12" spans="1:12" x14ac:dyDescent="0.2">
      <c r="A12" t="s">
        <v>244</v>
      </c>
      <c r="E12" t="s">
        <v>252</v>
      </c>
      <c r="G12" t="s">
        <v>87</v>
      </c>
      <c r="H12" t="s">
        <v>402</v>
      </c>
      <c r="J12" t="s">
        <v>452</v>
      </c>
      <c r="K12" s="22"/>
    </row>
    <row r="13" spans="1:12" x14ac:dyDescent="0.2">
      <c r="A13" t="s">
        <v>243</v>
      </c>
      <c r="E13" t="s">
        <v>253</v>
      </c>
      <c r="G13" t="s">
        <v>88</v>
      </c>
      <c r="H13" t="s">
        <v>440</v>
      </c>
      <c r="J13" t="s">
        <v>225</v>
      </c>
      <c r="K13" s="21" t="s">
        <v>248</v>
      </c>
    </row>
    <row r="14" spans="1:12" x14ac:dyDescent="0.2">
      <c r="E14" t="s">
        <v>254</v>
      </c>
      <c r="G14" t="s">
        <v>431</v>
      </c>
      <c r="H14" t="s">
        <v>401</v>
      </c>
      <c r="J14" t="s">
        <v>223</v>
      </c>
      <c r="K14" s="21" t="s">
        <v>248</v>
      </c>
    </row>
    <row r="15" spans="1:12" x14ac:dyDescent="0.2">
      <c r="E15" t="s">
        <v>14</v>
      </c>
      <c r="G15" t="s">
        <v>89</v>
      </c>
      <c r="H15" t="s">
        <v>400</v>
      </c>
      <c r="J15" t="s">
        <v>224</v>
      </c>
      <c r="K15" s="21" t="s">
        <v>250</v>
      </c>
    </row>
    <row r="16" spans="1:12" x14ac:dyDescent="0.2">
      <c r="E16" t="s">
        <v>76</v>
      </c>
      <c r="G16" t="s">
        <v>90</v>
      </c>
      <c r="H16" t="s">
        <v>399</v>
      </c>
      <c r="J16" s="21" t="s">
        <v>221</v>
      </c>
      <c r="K16" t="s">
        <v>248</v>
      </c>
    </row>
    <row r="17" spans="1:12" x14ac:dyDescent="0.2">
      <c r="A17" t="s">
        <v>74</v>
      </c>
      <c r="C17" t="s">
        <v>241</v>
      </c>
      <c r="E17" t="s">
        <v>452</v>
      </c>
      <c r="G17" t="s">
        <v>91</v>
      </c>
      <c r="H17" t="s">
        <v>398</v>
      </c>
      <c r="J17" t="s">
        <v>222</v>
      </c>
      <c r="K17" s="21" t="s">
        <v>248</v>
      </c>
    </row>
    <row r="18" spans="1:12" x14ac:dyDescent="0.2">
      <c r="A18" t="s">
        <v>16</v>
      </c>
      <c r="C18" t="s">
        <v>261</v>
      </c>
      <c r="E18" t="s">
        <v>225</v>
      </c>
      <c r="G18" t="s">
        <v>92</v>
      </c>
      <c r="H18" t="s">
        <v>397</v>
      </c>
      <c r="J18" t="s">
        <v>220</v>
      </c>
      <c r="K18" s="21" t="s">
        <v>248</v>
      </c>
    </row>
    <row r="19" spans="1:12" ht="63.75" x14ac:dyDescent="0.2">
      <c r="A19" t="s">
        <v>17</v>
      </c>
      <c r="C19" t="s">
        <v>74</v>
      </c>
      <c r="E19" t="s">
        <v>223</v>
      </c>
      <c r="G19" t="s">
        <v>93</v>
      </c>
      <c r="H19" t="s">
        <v>396</v>
      </c>
      <c r="J19" t="s">
        <v>15</v>
      </c>
      <c r="K19" s="21" t="s">
        <v>248</v>
      </c>
      <c r="L19" s="23" t="s">
        <v>415</v>
      </c>
    </row>
    <row r="20" spans="1:12" ht="63.75" x14ac:dyDescent="0.2">
      <c r="A20" t="s">
        <v>18</v>
      </c>
      <c r="C20" t="s">
        <v>79</v>
      </c>
      <c r="E20" t="s">
        <v>224</v>
      </c>
      <c r="G20" t="s">
        <v>94</v>
      </c>
      <c r="H20" t="s">
        <v>395</v>
      </c>
      <c r="J20" t="s">
        <v>72</v>
      </c>
      <c r="K20" s="23"/>
      <c r="L20" s="23" t="s">
        <v>415</v>
      </c>
    </row>
    <row r="21" spans="1:12" ht="63.75" x14ac:dyDescent="0.2">
      <c r="A21" t="s">
        <v>19</v>
      </c>
      <c r="C21" t="s">
        <v>77</v>
      </c>
      <c r="E21" t="s">
        <v>221</v>
      </c>
      <c r="G21" t="s">
        <v>95</v>
      </c>
      <c r="H21" t="s">
        <v>394</v>
      </c>
      <c r="J21" t="s">
        <v>75</v>
      </c>
      <c r="K21" s="23"/>
      <c r="L21" s="23" t="s">
        <v>415</v>
      </c>
    </row>
    <row r="22" spans="1:12" x14ac:dyDescent="0.2">
      <c r="A22" t="s">
        <v>20</v>
      </c>
      <c r="C22" t="s">
        <v>80</v>
      </c>
      <c r="E22" t="s">
        <v>222</v>
      </c>
      <c r="G22" t="s">
        <v>96</v>
      </c>
      <c r="H22" t="s">
        <v>393</v>
      </c>
      <c r="J22" t="s">
        <v>71</v>
      </c>
      <c r="K22" s="23"/>
    </row>
    <row r="23" spans="1:12" x14ac:dyDescent="0.2">
      <c r="A23" t="s">
        <v>21</v>
      </c>
      <c r="C23" t="s">
        <v>260</v>
      </c>
      <c r="E23" t="s">
        <v>220</v>
      </c>
      <c r="G23" t="s">
        <v>97</v>
      </c>
      <c r="H23" t="s">
        <v>392</v>
      </c>
    </row>
    <row r="24" spans="1:12" x14ac:dyDescent="0.2">
      <c r="A24" t="s">
        <v>22</v>
      </c>
      <c r="C24" t="s">
        <v>451</v>
      </c>
      <c r="E24" t="s">
        <v>15</v>
      </c>
      <c r="G24" t="s">
        <v>98</v>
      </c>
      <c r="H24" t="s">
        <v>391</v>
      </c>
    </row>
    <row r="25" spans="1:12" x14ac:dyDescent="0.2">
      <c r="A25" t="s">
        <v>23</v>
      </c>
      <c r="C25" t="s">
        <v>78</v>
      </c>
      <c r="G25" t="s">
        <v>99</v>
      </c>
      <c r="H25" t="s">
        <v>444</v>
      </c>
    </row>
    <row r="26" spans="1:12" x14ac:dyDescent="0.2">
      <c r="A26" t="s">
        <v>24</v>
      </c>
      <c r="D26">
        <v>226</v>
      </c>
      <c r="G26" t="s">
        <v>443</v>
      </c>
      <c r="H26" t="s">
        <v>390</v>
      </c>
    </row>
    <row r="27" spans="1:12" x14ac:dyDescent="0.2">
      <c r="A27" t="s">
        <v>25</v>
      </c>
      <c r="C27" t="s">
        <v>81</v>
      </c>
      <c r="D27">
        <v>363</v>
      </c>
      <c r="G27" t="s">
        <v>100</v>
      </c>
      <c r="H27" t="s">
        <v>389</v>
      </c>
    </row>
    <row r="28" spans="1:12" x14ac:dyDescent="0.2">
      <c r="A28" t="s">
        <v>26</v>
      </c>
      <c r="C28" t="s">
        <v>82</v>
      </c>
      <c r="D28">
        <v>221</v>
      </c>
      <c r="G28" t="s">
        <v>101</v>
      </c>
      <c r="H28" t="s">
        <v>388</v>
      </c>
    </row>
    <row r="29" spans="1:12" x14ac:dyDescent="0.2">
      <c r="A29" t="s">
        <v>27</v>
      </c>
      <c r="C29" t="s">
        <v>83</v>
      </c>
      <c r="D29">
        <v>238</v>
      </c>
      <c r="G29" t="s">
        <v>102</v>
      </c>
      <c r="H29" t="s">
        <v>387</v>
      </c>
    </row>
    <row r="30" spans="1:12" x14ac:dyDescent="0.2">
      <c r="A30" t="s">
        <v>28</v>
      </c>
      <c r="C30" t="s">
        <v>430</v>
      </c>
      <c r="D30">
        <v>300</v>
      </c>
      <c r="G30" t="s">
        <v>103</v>
      </c>
      <c r="H30" t="s">
        <v>386</v>
      </c>
    </row>
    <row r="31" spans="1:12" x14ac:dyDescent="0.2">
      <c r="A31" t="s">
        <v>29</v>
      </c>
      <c r="C31" t="s">
        <v>84</v>
      </c>
      <c r="D31">
        <v>227</v>
      </c>
      <c r="G31" t="s">
        <v>104</v>
      </c>
      <c r="H31" t="s">
        <v>385</v>
      </c>
    </row>
    <row r="32" spans="1:12" x14ac:dyDescent="0.2">
      <c r="A32" t="s">
        <v>30</v>
      </c>
      <c r="C32" t="s">
        <v>85</v>
      </c>
      <c r="D32">
        <v>243</v>
      </c>
      <c r="G32" t="s">
        <v>105</v>
      </c>
      <c r="H32" t="s">
        <v>441</v>
      </c>
    </row>
    <row r="33" spans="1:8" x14ac:dyDescent="0.2">
      <c r="A33" t="s">
        <v>31</v>
      </c>
      <c r="C33" t="s">
        <v>86</v>
      </c>
      <c r="D33">
        <v>128</v>
      </c>
      <c r="G33" t="s">
        <v>432</v>
      </c>
      <c r="H33" t="s">
        <v>384</v>
      </c>
    </row>
    <row r="34" spans="1:8" x14ac:dyDescent="0.2">
      <c r="A34" t="s">
        <v>32</v>
      </c>
      <c r="C34" t="s">
        <v>87</v>
      </c>
      <c r="D34">
        <v>211</v>
      </c>
      <c r="G34" t="s">
        <v>106</v>
      </c>
      <c r="H34" t="s">
        <v>383</v>
      </c>
    </row>
    <row r="35" spans="1:8" x14ac:dyDescent="0.2">
      <c r="A35" t="s">
        <v>33</v>
      </c>
      <c r="C35" t="s">
        <v>88</v>
      </c>
      <c r="D35">
        <v>153</v>
      </c>
      <c r="G35" t="s">
        <v>107</v>
      </c>
      <c r="H35" t="s">
        <v>382</v>
      </c>
    </row>
    <row r="36" spans="1:8" x14ac:dyDescent="0.2">
      <c r="A36" t="s">
        <v>34</v>
      </c>
      <c r="C36" t="s">
        <v>431</v>
      </c>
      <c r="D36">
        <v>248</v>
      </c>
      <c r="G36" t="s">
        <v>108</v>
      </c>
      <c r="H36" t="s">
        <v>381</v>
      </c>
    </row>
    <row r="37" spans="1:8" x14ac:dyDescent="0.2">
      <c r="A37" t="s">
        <v>35</v>
      </c>
      <c r="C37" t="s">
        <v>89</v>
      </c>
      <c r="D37">
        <v>262</v>
      </c>
      <c r="G37" t="s">
        <v>109</v>
      </c>
      <c r="H37" t="s">
        <v>380</v>
      </c>
    </row>
    <row r="38" spans="1:8" x14ac:dyDescent="0.2">
      <c r="A38" t="s">
        <v>36</v>
      </c>
      <c r="C38" t="s">
        <v>90</v>
      </c>
      <c r="D38">
        <v>242</v>
      </c>
      <c r="G38" t="s">
        <v>110</v>
      </c>
      <c r="H38" t="s">
        <v>379</v>
      </c>
    </row>
    <row r="39" spans="1:8" x14ac:dyDescent="0.2">
      <c r="A39" t="s">
        <v>37</v>
      </c>
      <c r="C39" t="s">
        <v>91</v>
      </c>
      <c r="D39">
        <v>290</v>
      </c>
      <c r="G39" t="s">
        <v>230</v>
      </c>
      <c r="H39" t="s">
        <v>378</v>
      </c>
    </row>
    <row r="40" spans="1:8" x14ac:dyDescent="0.2">
      <c r="A40" t="s">
        <v>38</v>
      </c>
      <c r="C40" t="s">
        <v>92</v>
      </c>
      <c r="D40">
        <v>247</v>
      </c>
      <c r="G40" t="s">
        <v>111</v>
      </c>
      <c r="H40" t="s">
        <v>377</v>
      </c>
    </row>
    <row r="41" spans="1:8" x14ac:dyDescent="0.2">
      <c r="A41" t="s">
        <v>39</v>
      </c>
      <c r="C41" t="s">
        <v>93</v>
      </c>
      <c r="D41">
        <v>114</v>
      </c>
      <c r="G41" t="s">
        <v>112</v>
      </c>
      <c r="H41" t="s">
        <v>376</v>
      </c>
    </row>
    <row r="42" spans="1:8" x14ac:dyDescent="0.2">
      <c r="A42" t="s">
        <v>40</v>
      </c>
      <c r="C42" t="s">
        <v>94</v>
      </c>
      <c r="D42">
        <v>296</v>
      </c>
      <c r="G42" t="s">
        <v>113</v>
      </c>
      <c r="H42" t="s">
        <v>375</v>
      </c>
    </row>
    <row r="43" spans="1:8" x14ac:dyDescent="0.2">
      <c r="A43" t="s">
        <v>41</v>
      </c>
      <c r="C43" t="s">
        <v>95</v>
      </c>
      <c r="D43">
        <v>301</v>
      </c>
      <c r="G43" t="s">
        <v>114</v>
      </c>
      <c r="H43" t="s">
        <v>374</v>
      </c>
    </row>
    <row r="44" spans="1:8" x14ac:dyDescent="0.2">
      <c r="A44" t="s">
        <v>42</v>
      </c>
      <c r="C44" t="s">
        <v>96</v>
      </c>
      <c r="D44">
        <v>102</v>
      </c>
      <c r="G44" t="s">
        <v>115</v>
      </c>
      <c r="H44" t="s">
        <v>446</v>
      </c>
    </row>
    <row r="45" spans="1:8" x14ac:dyDescent="0.2">
      <c r="A45" t="s">
        <v>43</v>
      </c>
      <c r="C45" t="s">
        <v>97</v>
      </c>
      <c r="D45">
        <v>232</v>
      </c>
      <c r="G45" t="s">
        <v>445</v>
      </c>
      <c r="H45" t="s">
        <v>373</v>
      </c>
    </row>
    <row r="46" spans="1:8" x14ac:dyDescent="0.2">
      <c r="A46" t="s">
        <v>44</v>
      </c>
      <c r="C46" t="s">
        <v>98</v>
      </c>
      <c r="D46">
        <v>163</v>
      </c>
      <c r="G46" t="s">
        <v>116</v>
      </c>
      <c r="H46" t="s">
        <v>372</v>
      </c>
    </row>
    <row r="47" spans="1:8" x14ac:dyDescent="0.2">
      <c r="A47" t="s">
        <v>45</v>
      </c>
      <c r="C47" t="s">
        <v>99</v>
      </c>
      <c r="D47">
        <v>185</v>
      </c>
      <c r="G47" t="s">
        <v>117</v>
      </c>
      <c r="H47" t="s">
        <v>371</v>
      </c>
    </row>
    <row r="48" spans="1:8" x14ac:dyDescent="0.2">
      <c r="A48" t="s">
        <v>46</v>
      </c>
      <c r="C48" t="s">
        <v>100</v>
      </c>
      <c r="D48">
        <v>165</v>
      </c>
      <c r="G48" t="s">
        <v>118</v>
      </c>
      <c r="H48" t="s">
        <v>370</v>
      </c>
    </row>
    <row r="49" spans="1:8" x14ac:dyDescent="0.2">
      <c r="A49" t="s">
        <v>47</v>
      </c>
      <c r="C49" t="s">
        <v>101</v>
      </c>
      <c r="D49">
        <v>289</v>
      </c>
      <c r="G49" t="s">
        <v>119</v>
      </c>
      <c r="H49" t="s">
        <v>369</v>
      </c>
    </row>
    <row r="50" spans="1:8" x14ac:dyDescent="0.2">
      <c r="A50" t="s">
        <v>48</v>
      </c>
      <c r="C50" t="s">
        <v>102</v>
      </c>
      <c r="D50">
        <v>158</v>
      </c>
      <c r="G50" t="s">
        <v>120</v>
      </c>
      <c r="H50" t="s">
        <v>368</v>
      </c>
    </row>
    <row r="51" spans="1:8" x14ac:dyDescent="0.2">
      <c r="A51" t="s">
        <v>49</v>
      </c>
      <c r="C51" t="s">
        <v>103</v>
      </c>
      <c r="D51">
        <v>297</v>
      </c>
      <c r="G51" t="s">
        <v>121</v>
      </c>
      <c r="H51" t="s">
        <v>367</v>
      </c>
    </row>
    <row r="52" spans="1:8" x14ac:dyDescent="0.2">
      <c r="A52" t="s">
        <v>50</v>
      </c>
      <c r="C52" t="s">
        <v>104</v>
      </c>
      <c r="D52">
        <v>357</v>
      </c>
      <c r="G52" t="s">
        <v>122</v>
      </c>
      <c r="H52" t="s">
        <v>366</v>
      </c>
    </row>
    <row r="53" spans="1:8" x14ac:dyDescent="0.2">
      <c r="A53" t="s">
        <v>51</v>
      </c>
      <c r="C53" t="s">
        <v>105</v>
      </c>
      <c r="D53">
        <v>372</v>
      </c>
      <c r="G53" t="s">
        <v>123</v>
      </c>
      <c r="H53" t="s">
        <v>439</v>
      </c>
    </row>
    <row r="54" spans="1:8" x14ac:dyDescent="0.2">
      <c r="A54" t="s">
        <v>52</v>
      </c>
      <c r="C54" t="s">
        <v>432</v>
      </c>
      <c r="D54">
        <v>137</v>
      </c>
      <c r="G54" t="s">
        <v>435</v>
      </c>
      <c r="H54" t="s">
        <v>365</v>
      </c>
    </row>
    <row r="55" spans="1:8" x14ac:dyDescent="0.2">
      <c r="A55" t="s">
        <v>53</v>
      </c>
      <c r="C55" t="s">
        <v>106</v>
      </c>
      <c r="D55">
        <v>175</v>
      </c>
      <c r="G55" t="s">
        <v>124</v>
      </c>
      <c r="H55" t="s">
        <v>364</v>
      </c>
    </row>
    <row r="56" spans="1:8" x14ac:dyDescent="0.2">
      <c r="A56" t="s">
        <v>54</v>
      </c>
      <c r="C56" t="s">
        <v>107</v>
      </c>
      <c r="D56">
        <v>109</v>
      </c>
      <c r="G56" t="s">
        <v>125</v>
      </c>
      <c r="H56" t="s">
        <v>363</v>
      </c>
    </row>
    <row r="57" spans="1:8" x14ac:dyDescent="0.2">
      <c r="A57" t="s">
        <v>55</v>
      </c>
      <c r="C57" t="s">
        <v>108</v>
      </c>
      <c r="D57">
        <v>360</v>
      </c>
      <c r="G57" t="s">
        <v>126</v>
      </c>
      <c r="H57" t="s">
        <v>362</v>
      </c>
    </row>
    <row r="58" spans="1:8" x14ac:dyDescent="0.2">
      <c r="A58" t="s">
        <v>56</v>
      </c>
      <c r="C58" t="s">
        <v>109</v>
      </c>
      <c r="D58">
        <v>245</v>
      </c>
      <c r="G58" t="s">
        <v>127</v>
      </c>
      <c r="H58" t="s">
        <v>361</v>
      </c>
    </row>
    <row r="59" spans="1:8" x14ac:dyDescent="0.2">
      <c r="A59" t="s">
        <v>57</v>
      </c>
      <c r="C59" t="s">
        <v>110</v>
      </c>
      <c r="D59">
        <v>901</v>
      </c>
      <c r="G59" t="s">
        <v>128</v>
      </c>
      <c r="H59" t="s">
        <v>448</v>
      </c>
    </row>
    <row r="60" spans="1:8" x14ac:dyDescent="0.2">
      <c r="A60" t="s">
        <v>58</v>
      </c>
      <c r="C60" t="s">
        <v>230</v>
      </c>
      <c r="D60">
        <v>234</v>
      </c>
      <c r="G60" t="s">
        <v>447</v>
      </c>
      <c r="H60" t="s">
        <v>360</v>
      </c>
    </row>
    <row r="61" spans="1:8" x14ac:dyDescent="0.2">
      <c r="A61" t="s">
        <v>59</v>
      </c>
      <c r="C61" t="s">
        <v>111</v>
      </c>
      <c r="D61">
        <v>268</v>
      </c>
      <c r="G61" t="s">
        <v>129</v>
      </c>
      <c r="H61" t="s">
        <v>359</v>
      </c>
    </row>
    <row r="62" spans="1:8" x14ac:dyDescent="0.2">
      <c r="A62" t="s">
        <v>60</v>
      </c>
      <c r="C62" t="s">
        <v>112</v>
      </c>
      <c r="D62">
        <v>368</v>
      </c>
      <c r="G62" t="s">
        <v>130</v>
      </c>
      <c r="H62" t="s">
        <v>358</v>
      </c>
    </row>
    <row r="63" spans="1:8" x14ac:dyDescent="0.2">
      <c r="A63" t="s">
        <v>61</v>
      </c>
      <c r="C63" t="s">
        <v>113</v>
      </c>
      <c r="D63">
        <v>216</v>
      </c>
      <c r="G63" t="s">
        <v>131</v>
      </c>
      <c r="H63" t="s">
        <v>357</v>
      </c>
    </row>
    <row r="64" spans="1:8" x14ac:dyDescent="0.2">
      <c r="A64" t="s">
        <v>62</v>
      </c>
      <c r="C64" t="s">
        <v>114</v>
      </c>
      <c r="D64">
        <v>210</v>
      </c>
      <c r="G64" t="s">
        <v>132</v>
      </c>
      <c r="H64" t="s">
        <v>356</v>
      </c>
    </row>
    <row r="65" spans="1:8" x14ac:dyDescent="0.2">
      <c r="A65" t="s">
        <v>63</v>
      </c>
      <c r="C65" t="s">
        <v>115</v>
      </c>
      <c r="D65">
        <v>355</v>
      </c>
      <c r="G65" t="s">
        <v>133</v>
      </c>
      <c r="H65" t="s">
        <v>355</v>
      </c>
    </row>
    <row r="66" spans="1:8" x14ac:dyDescent="0.2">
      <c r="A66" t="s">
        <v>64</v>
      </c>
      <c r="C66" t="s">
        <v>116</v>
      </c>
      <c r="D66">
        <v>230</v>
      </c>
      <c r="G66" t="s">
        <v>134</v>
      </c>
      <c r="H66" t="s">
        <v>354</v>
      </c>
    </row>
    <row r="67" spans="1:8" x14ac:dyDescent="0.2">
      <c r="A67" t="s">
        <v>65</v>
      </c>
      <c r="C67" t="s">
        <v>117</v>
      </c>
      <c r="D67">
        <v>279</v>
      </c>
      <c r="G67" t="s">
        <v>135</v>
      </c>
      <c r="H67" t="s">
        <v>353</v>
      </c>
    </row>
    <row r="68" spans="1:8" x14ac:dyDescent="0.2">
      <c r="A68" t="s">
        <v>66</v>
      </c>
      <c r="C68" t="s">
        <v>118</v>
      </c>
      <c r="D68">
        <v>255</v>
      </c>
      <c r="G68" t="s">
        <v>136</v>
      </c>
      <c r="H68" t="s">
        <v>352</v>
      </c>
    </row>
    <row r="69" spans="1:8" x14ac:dyDescent="0.2">
      <c r="A69" t="s">
        <v>67</v>
      </c>
      <c r="C69" t="s">
        <v>119</v>
      </c>
      <c r="D69">
        <v>281</v>
      </c>
      <c r="G69" t="s">
        <v>137</v>
      </c>
      <c r="H69" t="s">
        <v>351</v>
      </c>
    </row>
    <row r="70" spans="1:8" x14ac:dyDescent="0.2">
      <c r="A70" t="s">
        <v>68</v>
      </c>
      <c r="C70" t="s">
        <v>120</v>
      </c>
      <c r="D70">
        <v>250</v>
      </c>
      <c r="G70" t="s">
        <v>138</v>
      </c>
      <c r="H70" t="s">
        <v>350</v>
      </c>
    </row>
    <row r="71" spans="1:8" x14ac:dyDescent="0.2">
      <c r="A71" t="s">
        <v>69</v>
      </c>
      <c r="C71" t="s">
        <v>121</v>
      </c>
      <c r="D71">
        <v>203</v>
      </c>
      <c r="G71" t="s">
        <v>139</v>
      </c>
      <c r="H71" t="s">
        <v>349</v>
      </c>
    </row>
    <row r="72" spans="1:8" x14ac:dyDescent="0.2">
      <c r="A72" t="s">
        <v>70</v>
      </c>
      <c r="C72" t="s">
        <v>122</v>
      </c>
      <c r="D72">
        <v>302</v>
      </c>
      <c r="G72" t="s">
        <v>140</v>
      </c>
      <c r="H72" t="s">
        <v>348</v>
      </c>
    </row>
    <row r="73" spans="1:8" x14ac:dyDescent="0.2">
      <c r="A73" t="s">
        <v>73</v>
      </c>
      <c r="C73" t="s">
        <v>123</v>
      </c>
      <c r="D73">
        <v>239</v>
      </c>
      <c r="G73" t="s">
        <v>141</v>
      </c>
      <c r="H73" t="s">
        <v>347</v>
      </c>
    </row>
    <row r="74" spans="1:8" x14ac:dyDescent="0.2">
      <c r="C74" t="s">
        <v>435</v>
      </c>
      <c r="D74">
        <v>199</v>
      </c>
      <c r="G74" t="s">
        <v>142</v>
      </c>
      <c r="H74" t="s">
        <v>346</v>
      </c>
    </row>
    <row r="75" spans="1:8" x14ac:dyDescent="0.2">
      <c r="C75" t="s">
        <v>124</v>
      </c>
      <c r="D75">
        <v>187</v>
      </c>
      <c r="G75" t="s">
        <v>143</v>
      </c>
      <c r="H75" t="s">
        <v>345</v>
      </c>
    </row>
    <row r="76" spans="1:8" x14ac:dyDescent="0.2">
      <c r="C76" t="s">
        <v>125</v>
      </c>
      <c r="D76">
        <v>110</v>
      </c>
      <c r="G76" t="s">
        <v>144</v>
      </c>
      <c r="H76" t="s">
        <v>344</v>
      </c>
    </row>
    <row r="77" spans="1:8" x14ac:dyDescent="0.2">
      <c r="C77" t="s">
        <v>126</v>
      </c>
      <c r="D77">
        <v>132</v>
      </c>
      <c r="G77" t="s">
        <v>145</v>
      </c>
      <c r="H77" t="s">
        <v>343</v>
      </c>
    </row>
    <row r="78" spans="1:8" x14ac:dyDescent="0.2">
      <c r="C78" t="s">
        <v>127</v>
      </c>
      <c r="D78">
        <v>190</v>
      </c>
      <c r="G78" t="s">
        <v>146</v>
      </c>
      <c r="H78" t="s">
        <v>342</v>
      </c>
    </row>
    <row r="79" spans="1:8" x14ac:dyDescent="0.2">
      <c r="C79" t="s">
        <v>128</v>
      </c>
      <c r="D79">
        <v>359</v>
      </c>
      <c r="G79" t="s">
        <v>147</v>
      </c>
      <c r="H79" t="s">
        <v>341</v>
      </c>
    </row>
    <row r="80" spans="1:8" x14ac:dyDescent="0.2">
      <c r="C80" t="s">
        <v>129</v>
      </c>
      <c r="D80">
        <v>152</v>
      </c>
      <c r="G80" t="s">
        <v>148</v>
      </c>
      <c r="H80" t="s">
        <v>340</v>
      </c>
    </row>
    <row r="81" spans="3:8" x14ac:dyDescent="0.2">
      <c r="C81" t="s">
        <v>130</v>
      </c>
      <c r="D81">
        <v>143</v>
      </c>
      <c r="G81" t="s">
        <v>238</v>
      </c>
      <c r="H81" t="s">
        <v>339</v>
      </c>
    </row>
    <row r="82" spans="3:8" x14ac:dyDescent="0.2">
      <c r="C82" t="s">
        <v>131</v>
      </c>
      <c r="D82">
        <v>201</v>
      </c>
      <c r="G82" t="s">
        <v>149</v>
      </c>
      <c r="H82" t="s">
        <v>338</v>
      </c>
    </row>
    <row r="83" spans="3:8" x14ac:dyDescent="0.2">
      <c r="C83" t="s">
        <v>132</v>
      </c>
      <c r="D83">
        <v>259</v>
      </c>
      <c r="G83" t="s">
        <v>150</v>
      </c>
      <c r="H83" t="s">
        <v>337</v>
      </c>
    </row>
    <row r="84" spans="3:8" x14ac:dyDescent="0.2">
      <c r="C84" t="s">
        <v>133</v>
      </c>
      <c r="D84">
        <v>155</v>
      </c>
      <c r="G84" t="s">
        <v>151</v>
      </c>
      <c r="H84" t="s">
        <v>336</v>
      </c>
    </row>
    <row r="85" spans="3:8" x14ac:dyDescent="0.2">
      <c r="C85" t="s">
        <v>134</v>
      </c>
      <c r="D85">
        <v>284</v>
      </c>
      <c r="G85" t="s">
        <v>152</v>
      </c>
      <c r="H85" t="s">
        <v>335</v>
      </c>
    </row>
    <row r="86" spans="3:8" x14ac:dyDescent="0.2">
      <c r="C86" t="s">
        <v>135</v>
      </c>
      <c r="D86">
        <v>291</v>
      </c>
      <c r="G86" t="s">
        <v>153</v>
      </c>
      <c r="H86" t="s">
        <v>334</v>
      </c>
    </row>
    <row r="87" spans="3:8" x14ac:dyDescent="0.2">
      <c r="C87" t="s">
        <v>136</v>
      </c>
      <c r="D87">
        <v>121</v>
      </c>
      <c r="G87" t="s">
        <v>154</v>
      </c>
      <c r="H87" t="s">
        <v>333</v>
      </c>
    </row>
    <row r="88" spans="3:8" x14ac:dyDescent="0.2">
      <c r="C88" t="s">
        <v>137</v>
      </c>
      <c r="D88">
        <v>212</v>
      </c>
      <c r="G88" t="s">
        <v>155</v>
      </c>
      <c r="H88" t="s">
        <v>332</v>
      </c>
    </row>
    <row r="89" spans="3:8" x14ac:dyDescent="0.2">
      <c r="C89" t="s">
        <v>138</v>
      </c>
      <c r="D89">
        <v>233</v>
      </c>
      <c r="G89" t="s">
        <v>156</v>
      </c>
      <c r="H89" t="s">
        <v>450</v>
      </c>
    </row>
    <row r="90" spans="3:8" x14ac:dyDescent="0.2">
      <c r="C90" t="s">
        <v>139</v>
      </c>
      <c r="D90">
        <v>371</v>
      </c>
      <c r="G90" t="s">
        <v>449</v>
      </c>
      <c r="H90" t="s">
        <v>331</v>
      </c>
    </row>
    <row r="91" spans="3:8" x14ac:dyDescent="0.2">
      <c r="C91" t="s">
        <v>140</v>
      </c>
      <c r="D91">
        <v>293</v>
      </c>
      <c r="G91" t="s">
        <v>157</v>
      </c>
      <c r="H91" t="s">
        <v>330</v>
      </c>
    </row>
    <row r="92" spans="3:8" x14ac:dyDescent="0.2">
      <c r="C92" t="s">
        <v>141</v>
      </c>
      <c r="D92">
        <v>367</v>
      </c>
      <c r="G92" t="s">
        <v>232</v>
      </c>
      <c r="H92" t="s">
        <v>329</v>
      </c>
    </row>
    <row r="93" spans="3:8" x14ac:dyDescent="0.2">
      <c r="C93" t="s">
        <v>142</v>
      </c>
      <c r="D93">
        <v>161</v>
      </c>
      <c r="G93" t="s">
        <v>158</v>
      </c>
      <c r="H93" t="s">
        <v>328</v>
      </c>
    </row>
    <row r="94" spans="3:8" x14ac:dyDescent="0.2">
      <c r="C94" t="s">
        <v>143</v>
      </c>
      <c r="D94">
        <v>244</v>
      </c>
      <c r="G94" t="s">
        <v>229</v>
      </c>
      <c r="H94" t="s">
        <v>327</v>
      </c>
    </row>
    <row r="95" spans="3:8" x14ac:dyDescent="0.2">
      <c r="C95" t="s">
        <v>144</v>
      </c>
      <c r="D95">
        <v>101</v>
      </c>
      <c r="G95" t="s">
        <v>159</v>
      </c>
      <c r="H95" t="s">
        <v>326</v>
      </c>
    </row>
    <row r="96" spans="3:8" x14ac:dyDescent="0.2">
      <c r="C96" t="s">
        <v>145</v>
      </c>
      <c r="D96">
        <v>356</v>
      </c>
      <c r="G96" t="s">
        <v>233</v>
      </c>
      <c r="H96" t="s">
        <v>325</v>
      </c>
    </row>
    <row r="97" spans="3:8" x14ac:dyDescent="0.2">
      <c r="C97" t="s">
        <v>146</v>
      </c>
      <c r="D97">
        <v>111</v>
      </c>
      <c r="G97" t="s">
        <v>160</v>
      </c>
      <c r="H97" t="s">
        <v>324</v>
      </c>
    </row>
    <row r="98" spans="3:8" x14ac:dyDescent="0.2">
      <c r="C98" t="s">
        <v>147</v>
      </c>
      <c r="D98">
        <v>218</v>
      </c>
      <c r="G98" t="s">
        <v>161</v>
      </c>
      <c r="H98" t="s">
        <v>323</v>
      </c>
    </row>
    <row r="99" spans="3:8" x14ac:dyDescent="0.2">
      <c r="C99" t="s">
        <v>148</v>
      </c>
      <c r="D99">
        <v>902</v>
      </c>
      <c r="G99" t="s">
        <v>162</v>
      </c>
      <c r="H99" t="s">
        <v>322</v>
      </c>
    </row>
    <row r="100" spans="3:8" x14ac:dyDescent="0.2">
      <c r="C100" t="s">
        <v>238</v>
      </c>
      <c r="D100">
        <v>177</v>
      </c>
      <c r="G100" t="s">
        <v>163</v>
      </c>
      <c r="H100" t="s">
        <v>321</v>
      </c>
    </row>
    <row r="101" spans="3:8" x14ac:dyDescent="0.2">
      <c r="C101" t="s">
        <v>149</v>
      </c>
      <c r="D101">
        <v>156</v>
      </c>
      <c r="G101" t="s">
        <v>164</v>
      </c>
      <c r="H101" t="s">
        <v>320</v>
      </c>
    </row>
    <row r="102" spans="3:8" x14ac:dyDescent="0.2">
      <c r="C102" t="s">
        <v>150</v>
      </c>
      <c r="D102">
        <v>179</v>
      </c>
      <c r="G102" t="s">
        <v>165</v>
      </c>
      <c r="H102" t="s">
        <v>438</v>
      </c>
    </row>
    <row r="103" spans="3:8" x14ac:dyDescent="0.2">
      <c r="C103" t="s">
        <v>151</v>
      </c>
      <c r="D103">
        <v>257</v>
      </c>
      <c r="G103" t="s">
        <v>433</v>
      </c>
      <c r="H103" t="s">
        <v>319</v>
      </c>
    </row>
    <row r="104" spans="3:8" x14ac:dyDescent="0.2">
      <c r="C104" t="s">
        <v>152</v>
      </c>
      <c r="D104">
        <v>198</v>
      </c>
      <c r="G104" t="s">
        <v>166</v>
      </c>
      <c r="H104" t="s">
        <v>318</v>
      </c>
    </row>
    <row r="105" spans="3:8" x14ac:dyDescent="0.2">
      <c r="C105" t="s">
        <v>153</v>
      </c>
      <c r="D105">
        <v>364</v>
      </c>
      <c r="G105" t="s">
        <v>167</v>
      </c>
      <c r="H105" t="s">
        <v>317</v>
      </c>
    </row>
    <row r="106" spans="3:8" x14ac:dyDescent="0.2">
      <c r="C106" t="s">
        <v>154</v>
      </c>
      <c r="D106">
        <v>170</v>
      </c>
      <c r="G106" t="s">
        <v>168</v>
      </c>
      <c r="H106" t="s">
        <v>316</v>
      </c>
    </row>
    <row r="107" spans="3:8" x14ac:dyDescent="0.2">
      <c r="C107" t="s">
        <v>155</v>
      </c>
      <c r="D107">
        <v>370</v>
      </c>
      <c r="G107" t="s">
        <v>169</v>
      </c>
      <c r="H107" t="s">
        <v>315</v>
      </c>
    </row>
    <row r="108" spans="3:8" x14ac:dyDescent="0.2">
      <c r="C108" t="s">
        <v>156</v>
      </c>
      <c r="D108">
        <v>0</v>
      </c>
      <c r="G108" t="s">
        <v>170</v>
      </c>
      <c r="H108" t="s">
        <v>314</v>
      </c>
    </row>
    <row r="109" spans="3:8" x14ac:dyDescent="0.2">
      <c r="C109" t="s">
        <v>239</v>
      </c>
      <c r="D109">
        <v>117</v>
      </c>
      <c r="G109" t="s">
        <v>171</v>
      </c>
      <c r="H109" t="s">
        <v>313</v>
      </c>
    </row>
    <row r="110" spans="3:8" x14ac:dyDescent="0.2">
      <c r="C110" t="s">
        <v>157</v>
      </c>
      <c r="D110">
        <v>903</v>
      </c>
      <c r="G110" t="s">
        <v>172</v>
      </c>
      <c r="H110" t="s">
        <v>312</v>
      </c>
    </row>
    <row r="111" spans="3:8" x14ac:dyDescent="0.2">
      <c r="C111" t="s">
        <v>232</v>
      </c>
      <c r="D111">
        <v>206</v>
      </c>
      <c r="G111" t="s">
        <v>173</v>
      </c>
      <c r="H111" t="s">
        <v>311</v>
      </c>
    </row>
    <row r="112" spans="3:8" x14ac:dyDescent="0.2">
      <c r="C112" t="s">
        <v>158</v>
      </c>
      <c r="D112">
        <v>904</v>
      </c>
      <c r="G112" t="s">
        <v>174</v>
      </c>
      <c r="H112" t="s">
        <v>436</v>
      </c>
    </row>
    <row r="113" spans="3:8" x14ac:dyDescent="0.2">
      <c r="C113" t="s">
        <v>229</v>
      </c>
      <c r="D113">
        <v>294</v>
      </c>
      <c r="G113" t="s">
        <v>434</v>
      </c>
      <c r="H113" t="s">
        <v>310</v>
      </c>
    </row>
    <row r="114" spans="3:8" x14ac:dyDescent="0.2">
      <c r="C114" t="s">
        <v>159</v>
      </c>
      <c r="D114">
        <v>905</v>
      </c>
      <c r="G114" t="s">
        <v>175</v>
      </c>
      <c r="H114" t="s">
        <v>309</v>
      </c>
    </row>
    <row r="115" spans="3:8" x14ac:dyDescent="0.2">
      <c r="C115" t="s">
        <v>233</v>
      </c>
      <c r="D115">
        <v>147</v>
      </c>
      <c r="G115" t="s">
        <v>176</v>
      </c>
      <c r="H115" t="s">
        <v>308</v>
      </c>
    </row>
    <row r="116" spans="3:8" x14ac:dyDescent="0.2">
      <c r="C116" t="s">
        <v>160</v>
      </c>
      <c r="D116">
        <v>280</v>
      </c>
      <c r="G116" t="s">
        <v>177</v>
      </c>
      <c r="H116" t="s">
        <v>307</v>
      </c>
    </row>
    <row r="117" spans="3:8" x14ac:dyDescent="0.2">
      <c r="C117" t="s">
        <v>161</v>
      </c>
      <c r="D117">
        <v>104</v>
      </c>
      <c r="G117" t="s">
        <v>178</v>
      </c>
      <c r="H117" t="s">
        <v>306</v>
      </c>
    </row>
    <row r="118" spans="3:8" x14ac:dyDescent="0.2">
      <c r="C118" t="s">
        <v>162</v>
      </c>
      <c r="D118">
        <v>168</v>
      </c>
      <c r="G118" t="s">
        <v>236</v>
      </c>
      <c r="H118" t="s">
        <v>305</v>
      </c>
    </row>
    <row r="119" spans="3:8" x14ac:dyDescent="0.2">
      <c r="C119" t="s">
        <v>163</v>
      </c>
      <c r="D119">
        <v>192</v>
      </c>
      <c r="G119" t="s">
        <v>179</v>
      </c>
      <c r="H119" t="s">
        <v>304</v>
      </c>
    </row>
    <row r="120" spans="3:8" x14ac:dyDescent="0.2">
      <c r="C120" t="s">
        <v>164</v>
      </c>
      <c r="D120">
        <v>207</v>
      </c>
      <c r="G120" t="s">
        <v>235</v>
      </c>
      <c r="H120" t="s">
        <v>303</v>
      </c>
    </row>
    <row r="121" spans="3:8" x14ac:dyDescent="0.2">
      <c r="C121" t="s">
        <v>165</v>
      </c>
      <c r="D121">
        <v>208</v>
      </c>
      <c r="G121" t="s">
        <v>180</v>
      </c>
      <c r="H121" t="s">
        <v>302</v>
      </c>
    </row>
    <row r="122" spans="3:8" x14ac:dyDescent="0.2">
      <c r="C122" t="s">
        <v>433</v>
      </c>
      <c r="D122">
        <v>299</v>
      </c>
      <c r="G122" t="s">
        <v>237</v>
      </c>
      <c r="H122" t="s">
        <v>301</v>
      </c>
    </row>
    <row r="123" spans="3:8" x14ac:dyDescent="0.2">
      <c r="C123" t="s">
        <v>166</v>
      </c>
      <c r="D123">
        <v>171</v>
      </c>
      <c r="G123" t="s">
        <v>181</v>
      </c>
      <c r="H123" t="s">
        <v>300</v>
      </c>
    </row>
    <row r="124" spans="3:8" x14ac:dyDescent="0.2">
      <c r="C124" t="s">
        <v>167</v>
      </c>
      <c r="D124">
        <v>162</v>
      </c>
      <c r="G124" t="s">
        <v>182</v>
      </c>
      <c r="H124" t="s">
        <v>299</v>
      </c>
    </row>
    <row r="125" spans="3:8" x14ac:dyDescent="0.2">
      <c r="C125" t="s">
        <v>168</v>
      </c>
      <c r="D125">
        <v>361</v>
      </c>
      <c r="G125" t="s">
        <v>234</v>
      </c>
      <c r="H125" t="s">
        <v>298</v>
      </c>
    </row>
    <row r="126" spans="3:8" x14ac:dyDescent="0.2">
      <c r="C126" t="s">
        <v>169</v>
      </c>
      <c r="D126">
        <v>223</v>
      </c>
      <c r="G126" t="s">
        <v>183</v>
      </c>
      <c r="H126" t="s">
        <v>297</v>
      </c>
    </row>
    <row r="127" spans="3:8" x14ac:dyDescent="0.2">
      <c r="C127" t="s">
        <v>170</v>
      </c>
      <c r="D127">
        <v>188</v>
      </c>
      <c r="G127" t="s">
        <v>184</v>
      </c>
      <c r="H127" t="s">
        <v>296</v>
      </c>
    </row>
    <row r="128" spans="3:8" x14ac:dyDescent="0.2">
      <c r="C128" t="s">
        <v>171</v>
      </c>
      <c r="D128">
        <v>362</v>
      </c>
      <c r="G128" t="s">
        <v>185</v>
      </c>
      <c r="H128" t="s">
        <v>295</v>
      </c>
    </row>
    <row r="129" spans="3:8" x14ac:dyDescent="0.2">
      <c r="C129" t="s">
        <v>172</v>
      </c>
      <c r="D129">
        <v>366</v>
      </c>
      <c r="G129" t="s">
        <v>186</v>
      </c>
      <c r="H129" t="s">
        <v>294</v>
      </c>
    </row>
    <row r="130" spans="3:8" x14ac:dyDescent="0.2">
      <c r="C130" t="s">
        <v>173</v>
      </c>
      <c r="D130">
        <v>369</v>
      </c>
      <c r="G130" t="s">
        <v>187</v>
      </c>
      <c r="H130" t="s">
        <v>293</v>
      </c>
    </row>
    <row r="131" spans="3:8" x14ac:dyDescent="0.2">
      <c r="C131" t="s">
        <v>174</v>
      </c>
      <c r="D131">
        <v>373</v>
      </c>
      <c r="G131" t="s">
        <v>188</v>
      </c>
      <c r="H131" t="s">
        <v>292</v>
      </c>
    </row>
    <row r="132" spans="3:8" x14ac:dyDescent="0.2">
      <c r="C132" t="s">
        <v>434</v>
      </c>
      <c r="D132">
        <v>288</v>
      </c>
      <c r="G132" t="s">
        <v>189</v>
      </c>
      <c r="H132" t="s">
        <v>291</v>
      </c>
    </row>
    <row r="133" spans="3:8" x14ac:dyDescent="0.2">
      <c r="C133" t="s">
        <v>175</v>
      </c>
      <c r="D133">
        <v>292</v>
      </c>
      <c r="G133" t="s">
        <v>190</v>
      </c>
      <c r="H133" t="s">
        <v>290</v>
      </c>
    </row>
    <row r="134" spans="3:8" x14ac:dyDescent="0.2">
      <c r="C134" t="s">
        <v>176</v>
      </c>
      <c r="D134">
        <v>275</v>
      </c>
      <c r="G134" t="s">
        <v>191</v>
      </c>
      <c r="H134" t="s">
        <v>289</v>
      </c>
    </row>
    <row r="135" spans="3:8" x14ac:dyDescent="0.2">
      <c r="C135" t="s">
        <v>177</v>
      </c>
      <c r="D135">
        <v>219</v>
      </c>
      <c r="G135" t="s">
        <v>192</v>
      </c>
      <c r="H135" t="s">
        <v>288</v>
      </c>
    </row>
    <row r="136" spans="3:8" x14ac:dyDescent="0.2">
      <c r="C136" t="s">
        <v>178</v>
      </c>
      <c r="D136">
        <v>912</v>
      </c>
      <c r="G136" t="s">
        <v>193</v>
      </c>
      <c r="H136" t="s">
        <v>287</v>
      </c>
    </row>
    <row r="137" spans="3:8" x14ac:dyDescent="0.2">
      <c r="C137" t="s">
        <v>236</v>
      </c>
      <c r="D137">
        <v>125</v>
      </c>
      <c r="G137" t="s">
        <v>194</v>
      </c>
      <c r="H137" t="s">
        <v>286</v>
      </c>
    </row>
    <row r="138" spans="3:8" x14ac:dyDescent="0.2">
      <c r="C138" t="s">
        <v>179</v>
      </c>
      <c r="D138">
        <v>906</v>
      </c>
      <c r="G138" t="s">
        <v>195</v>
      </c>
      <c r="H138" t="s">
        <v>285</v>
      </c>
    </row>
    <row r="139" spans="3:8" x14ac:dyDescent="0.2">
      <c r="C139" t="s">
        <v>235</v>
      </c>
      <c r="D139">
        <v>196</v>
      </c>
      <c r="G139" t="s">
        <v>196</v>
      </c>
      <c r="H139" t="s">
        <v>284</v>
      </c>
    </row>
    <row r="140" spans="3:8" x14ac:dyDescent="0.2">
      <c r="C140" t="s">
        <v>180</v>
      </c>
      <c r="D140">
        <v>907</v>
      </c>
      <c r="G140" t="s">
        <v>197</v>
      </c>
      <c r="H140" t="s">
        <v>283</v>
      </c>
    </row>
    <row r="141" spans="3:8" x14ac:dyDescent="0.2">
      <c r="C141" t="s">
        <v>237</v>
      </c>
      <c r="D141">
        <v>215</v>
      </c>
      <c r="G141" t="s">
        <v>198</v>
      </c>
      <c r="H141" t="s">
        <v>282</v>
      </c>
    </row>
    <row r="142" spans="3:8" x14ac:dyDescent="0.2">
      <c r="C142" t="s">
        <v>181</v>
      </c>
      <c r="D142">
        <v>283</v>
      </c>
      <c r="G142" t="s">
        <v>199</v>
      </c>
      <c r="H142" t="s">
        <v>281</v>
      </c>
    </row>
    <row r="143" spans="3:8" x14ac:dyDescent="0.2">
      <c r="C143" t="s">
        <v>182</v>
      </c>
      <c r="D143">
        <v>908</v>
      </c>
      <c r="G143" t="s">
        <v>200</v>
      </c>
      <c r="H143" t="s">
        <v>280</v>
      </c>
    </row>
    <row r="144" spans="3:8" x14ac:dyDescent="0.2">
      <c r="C144" t="s">
        <v>234</v>
      </c>
      <c r="D144">
        <v>160</v>
      </c>
      <c r="G144" t="s">
        <v>201</v>
      </c>
      <c r="H144" t="s">
        <v>279</v>
      </c>
    </row>
    <row r="145" spans="3:8" x14ac:dyDescent="0.2">
      <c r="C145" t="s">
        <v>183</v>
      </c>
      <c r="D145">
        <v>159</v>
      </c>
      <c r="G145" t="s">
        <v>202</v>
      </c>
      <c r="H145" t="s">
        <v>278</v>
      </c>
    </row>
    <row r="146" spans="3:8" x14ac:dyDescent="0.2">
      <c r="C146" t="s">
        <v>184</v>
      </c>
      <c r="D146">
        <v>298</v>
      </c>
      <c r="G146" t="s">
        <v>203</v>
      </c>
      <c r="H146" t="s">
        <v>277</v>
      </c>
    </row>
    <row r="147" spans="3:8" x14ac:dyDescent="0.2">
      <c r="C147" t="s">
        <v>185</v>
      </c>
      <c r="D147">
        <v>229</v>
      </c>
      <c r="G147" t="s">
        <v>204</v>
      </c>
      <c r="H147" t="s">
        <v>276</v>
      </c>
    </row>
    <row r="148" spans="3:8" x14ac:dyDescent="0.2">
      <c r="C148" t="s">
        <v>186</v>
      </c>
      <c r="D148">
        <v>169</v>
      </c>
      <c r="G148" t="s">
        <v>205</v>
      </c>
      <c r="H148" t="s">
        <v>275</v>
      </c>
    </row>
    <row r="149" spans="3:8" x14ac:dyDescent="0.2">
      <c r="C149" t="s">
        <v>187</v>
      </c>
      <c r="D149">
        <v>251</v>
      </c>
      <c r="G149" t="s">
        <v>206</v>
      </c>
      <c r="H149" t="s">
        <v>274</v>
      </c>
    </row>
    <row r="150" spans="3:8" x14ac:dyDescent="0.2">
      <c r="C150" t="s">
        <v>188</v>
      </c>
      <c r="D150">
        <v>286</v>
      </c>
      <c r="G150" t="s">
        <v>207</v>
      </c>
      <c r="H150" t="s">
        <v>273</v>
      </c>
    </row>
    <row r="151" spans="3:8" x14ac:dyDescent="0.2">
      <c r="C151" t="s">
        <v>189</v>
      </c>
      <c r="D151">
        <v>236</v>
      </c>
      <c r="G151" t="s">
        <v>208</v>
      </c>
      <c r="H151" t="s">
        <v>272</v>
      </c>
    </row>
    <row r="152" spans="3:8" x14ac:dyDescent="0.2">
      <c r="C152" t="s">
        <v>190</v>
      </c>
      <c r="D152">
        <v>231</v>
      </c>
      <c r="G152" t="s">
        <v>231</v>
      </c>
      <c r="H152" t="s">
        <v>271</v>
      </c>
    </row>
    <row r="153" spans="3:8" x14ac:dyDescent="0.2">
      <c r="C153" t="s">
        <v>191</v>
      </c>
      <c r="D153">
        <v>191</v>
      </c>
      <c r="G153" t="s">
        <v>209</v>
      </c>
      <c r="H153" t="s">
        <v>270</v>
      </c>
    </row>
    <row r="154" spans="3:8" x14ac:dyDescent="0.2">
      <c r="C154" t="s">
        <v>192</v>
      </c>
      <c r="D154">
        <v>282</v>
      </c>
      <c r="G154" t="s">
        <v>210</v>
      </c>
      <c r="H154" t="s">
        <v>269</v>
      </c>
    </row>
    <row r="155" spans="3:8" x14ac:dyDescent="0.2">
      <c r="C155" t="s">
        <v>193</v>
      </c>
      <c r="D155">
        <v>154</v>
      </c>
      <c r="G155" t="s">
        <v>211</v>
      </c>
      <c r="H155" t="s">
        <v>268</v>
      </c>
    </row>
    <row r="156" spans="3:8" x14ac:dyDescent="0.2">
      <c r="C156" t="s">
        <v>194</v>
      </c>
      <c r="D156">
        <v>365</v>
      </c>
      <c r="G156" t="s">
        <v>212</v>
      </c>
      <c r="H156" t="s">
        <v>267</v>
      </c>
    </row>
    <row r="157" spans="3:8" x14ac:dyDescent="0.2">
      <c r="C157" t="s">
        <v>195</v>
      </c>
      <c r="D157">
        <v>237</v>
      </c>
      <c r="G157" t="s">
        <v>213</v>
      </c>
      <c r="H157" t="s">
        <v>266</v>
      </c>
    </row>
    <row r="158" spans="3:8" x14ac:dyDescent="0.2">
      <c r="C158" t="s">
        <v>196</v>
      </c>
      <c r="D158">
        <v>271</v>
      </c>
      <c r="G158" t="s">
        <v>214</v>
      </c>
      <c r="H158" t="s">
        <v>265</v>
      </c>
    </row>
    <row r="159" spans="3:8" x14ac:dyDescent="0.2">
      <c r="C159" t="s">
        <v>197</v>
      </c>
      <c r="D159">
        <v>209</v>
      </c>
      <c r="G159" t="s">
        <v>215</v>
      </c>
      <c r="H159" t="s">
        <v>264</v>
      </c>
    </row>
    <row r="160" spans="3:8" x14ac:dyDescent="0.2">
      <c r="C160" t="s">
        <v>198</v>
      </c>
      <c r="D160">
        <v>197</v>
      </c>
      <c r="G160" t="s">
        <v>216</v>
      </c>
      <c r="H160" t="s">
        <v>263</v>
      </c>
    </row>
    <row r="161" spans="3:7" x14ac:dyDescent="0.2">
      <c r="C161" t="s">
        <v>199</v>
      </c>
      <c r="D161">
        <v>273</v>
      </c>
      <c r="G161" t="s">
        <v>217</v>
      </c>
    </row>
    <row r="162" spans="3:7" x14ac:dyDescent="0.2">
      <c r="C162" t="s">
        <v>200</v>
      </c>
      <c r="D162">
        <v>122</v>
      </c>
    </row>
    <row r="163" spans="3:7" x14ac:dyDescent="0.2">
      <c r="C163" t="s">
        <v>201</v>
      </c>
      <c r="D163">
        <v>151</v>
      </c>
    </row>
    <row r="164" spans="3:7" x14ac:dyDescent="0.2">
      <c r="C164" t="s">
        <v>202</v>
      </c>
      <c r="D164">
        <v>112</v>
      </c>
    </row>
    <row r="165" spans="3:7" x14ac:dyDescent="0.2">
      <c r="C165" t="s">
        <v>203</v>
      </c>
      <c r="D165">
        <v>186</v>
      </c>
    </row>
    <row r="166" spans="3:7" x14ac:dyDescent="0.2">
      <c r="C166" t="s">
        <v>204</v>
      </c>
      <c r="D166">
        <v>106</v>
      </c>
    </row>
    <row r="167" spans="3:7" x14ac:dyDescent="0.2">
      <c r="C167" t="s">
        <v>205</v>
      </c>
      <c r="D167">
        <v>123</v>
      </c>
    </row>
    <row r="168" spans="3:7" x14ac:dyDescent="0.2">
      <c r="C168" t="s">
        <v>206</v>
      </c>
      <c r="D168">
        <v>139</v>
      </c>
    </row>
    <row r="169" spans="3:7" x14ac:dyDescent="0.2">
      <c r="C169" t="s">
        <v>207</v>
      </c>
      <c r="D169">
        <v>204</v>
      </c>
    </row>
    <row r="170" spans="3:7" x14ac:dyDescent="0.2">
      <c r="C170" t="s">
        <v>208</v>
      </c>
      <c r="D170">
        <v>911</v>
      </c>
    </row>
    <row r="171" spans="3:7" x14ac:dyDescent="0.2">
      <c r="C171" t="s">
        <v>231</v>
      </c>
      <c r="D171">
        <v>134</v>
      </c>
    </row>
    <row r="172" spans="3:7" x14ac:dyDescent="0.2">
      <c r="C172" t="s">
        <v>209</v>
      </c>
      <c r="D172">
        <v>202</v>
      </c>
    </row>
    <row r="173" spans="3:7" x14ac:dyDescent="0.2">
      <c r="C173" t="s">
        <v>210</v>
      </c>
      <c r="D173">
        <v>222</v>
      </c>
    </row>
    <row r="174" spans="3:7" x14ac:dyDescent="0.2">
      <c r="C174" t="s">
        <v>211</v>
      </c>
      <c r="D174">
        <v>214</v>
      </c>
    </row>
    <row r="175" spans="3:7" x14ac:dyDescent="0.2">
      <c r="C175" t="s">
        <v>212</v>
      </c>
      <c r="D175">
        <v>149</v>
      </c>
    </row>
    <row r="176" spans="3:7" x14ac:dyDescent="0.2">
      <c r="C176" t="s">
        <v>213</v>
      </c>
      <c r="D176">
        <v>146</v>
      </c>
    </row>
    <row r="177" spans="3:4" x14ac:dyDescent="0.2">
      <c r="C177" t="s">
        <v>214</v>
      </c>
      <c r="D177">
        <v>274</v>
      </c>
    </row>
    <row r="178" spans="3:4" x14ac:dyDescent="0.2">
      <c r="C178" t="s">
        <v>215</v>
      </c>
      <c r="D178">
        <v>133</v>
      </c>
    </row>
    <row r="179" spans="3:4" x14ac:dyDescent="0.2">
      <c r="C179" t="s">
        <v>216</v>
      </c>
      <c r="D179">
        <v>303</v>
      </c>
    </row>
    <row r="180" spans="3:4" x14ac:dyDescent="0.2">
      <c r="C180" t="s">
        <v>217</v>
      </c>
    </row>
  </sheetData>
  <sheetProtection algorithmName="SHA-512" hashValue="DCvgyfizjP/M1dFj21kJWB9+s4ppKi4p7HeK2etWtPGpibJ+uuTlt3/pS+iGjh7CzYmiUpBsUH/QicUkWhQj5w==" saltValue="WtbX7Y1VmbmL6cVl4/eCMQ==" spinCount="100000" sheet="1" selectLockedCells="1" selectUnlockedCells="1"/>
  <sortState ref="G5:H165">
    <sortCondition ref="G165"/>
  </sortState>
  <hyperlinks>
    <hyperlink ref="K18" r:id="rId1" xr:uid="{00000000-0004-0000-0100-000000000000}"/>
    <hyperlink ref="K17" r:id="rId2" xr:uid="{00000000-0004-0000-0100-000001000000}"/>
    <hyperlink ref="K15" r:id="rId3" xr:uid="{00000000-0004-0000-0100-000002000000}"/>
    <hyperlink ref="K14" r:id="rId4" xr:uid="{00000000-0004-0000-0100-000003000000}"/>
    <hyperlink ref="K13" r:id="rId5" xr:uid="{00000000-0004-0000-0100-000004000000}"/>
    <hyperlink ref="K19" r:id="rId6" xr:uid="{00000000-0004-0000-0100-000005000000}"/>
    <hyperlink ref="K10" r:id="rId7" xr:uid="{00000000-0004-0000-0100-000006000000}"/>
    <hyperlink ref="K9" r:id="rId8" xr:uid="{00000000-0004-0000-0100-000007000000}"/>
    <hyperlink ref="K8" r:id="rId9" xr:uid="{00000000-0004-0000-0100-000008000000}"/>
    <hyperlink ref="K7" r:id="rId10" xr:uid="{00000000-0004-0000-0100-000009000000}"/>
    <hyperlink ref="K6" r:id="rId11" xr:uid="{00000000-0004-0000-0100-00000A000000}"/>
    <hyperlink ref="J16" r:id="rId12" xr:uid="{00000000-0004-0000-0100-00000B000000}"/>
  </hyperlinks>
  <pageMargins left="0.7" right="0.7" top="0.75" bottom="0.75" header="0.3" footer="0.3"/>
  <pageSetup orientation="portrait" r:id="rId1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8DC27694-4DEA-43DB-9159-F31CD018464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24</vt:i4>
      </vt:variant>
    </vt:vector>
  </HeadingPairs>
  <TitlesOfParts>
    <vt:vector size="26" baseType="lpstr">
      <vt:lpstr>Expense Report</vt:lpstr>
      <vt:lpstr>lists</vt:lpstr>
      <vt:lpstr>_chapter</vt:lpstr>
      <vt:lpstr>allpurposelist</vt:lpstr>
      <vt:lpstr>BeginDate</vt:lpstr>
      <vt:lpstr>botgfolist</vt:lpstr>
      <vt:lpstr>CHAPTER</vt:lpstr>
      <vt:lpstr>chapter1</vt:lpstr>
      <vt:lpstr>chapterfinal</vt:lpstr>
      <vt:lpstr>chapterlist</vt:lpstr>
      <vt:lpstr>chapters1</vt:lpstr>
      <vt:lpstr>donationlist</vt:lpstr>
      <vt:lpstr>EndDate</vt:lpstr>
      <vt:lpstr>expenselist</vt:lpstr>
      <vt:lpstr>finalchapter1</vt:lpstr>
      <vt:lpstr>gfolist</vt:lpstr>
      <vt:lpstr>MileageRate</vt:lpstr>
      <vt:lpstr>Policies</vt:lpstr>
      <vt:lpstr>policies1</vt:lpstr>
      <vt:lpstr>'Expense Report'!Print_Area</vt:lpstr>
      <vt:lpstr>purpose1</vt:lpstr>
      <vt:lpstr>purposelist</vt:lpstr>
      <vt:lpstr>rolelist</vt:lpstr>
      <vt:lpstr>travellist</vt:lpstr>
      <vt:lpstr>travellist1</vt:lpstr>
      <vt:lpstr>typeofexpenselist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Expense report</dc:title>
  <dc:creator>Joe Budde</dc:creator>
  <cp:keywords/>
  <cp:lastModifiedBy>John Underhill</cp:lastModifiedBy>
  <cp:lastPrinted>2017-02-07T20:53:54Z</cp:lastPrinted>
  <dcterms:created xsi:type="dcterms:W3CDTF">2016-04-27T15:34:10Z</dcterms:created>
  <dcterms:modified xsi:type="dcterms:W3CDTF">2019-02-20T16:55:35Z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TC027802579991</vt:lpwstr>
  </property>
</Properties>
</file>